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Zeleznice\_Z_DOLENJSKA IVAN-LJ\04_ŠV in DPN\NAROČILO\2022-11-07_na DRSI\"/>
    </mc:Choice>
  </mc:AlternateContent>
  <bookViews>
    <workbookView xWindow="0" yWindow="0" windowWidth="21570" windowHeight="7020" tabRatio="707" activeTab="6"/>
  </bookViews>
  <sheets>
    <sheet name="0_rekapitulacija ponudbene cene" sheetId="1" r:id="rId1"/>
    <sheet name="1_Predhodne preveritve in opt." sheetId="12" r:id="rId2"/>
    <sheet name="2_ŠV_PIZ" sheetId="2" r:id="rId3"/>
    <sheet name="3 DPN" sheetId="3" r:id="rId4"/>
    <sheet name="4.1" sheetId="5" r:id="rId5"/>
    <sheet name="4.2" sheetId="9" r:id="rId6"/>
    <sheet name="4.3" sheetId="10" r:id="rId7"/>
    <sheet name="6_OP s strok podlagami" sheetId="6" r:id="rId8"/>
    <sheet name="5, 7, 8, 9, 10" sheetId="4" r:id="rId9"/>
    <sheet name="Geologija-specifikacija" sheetId="13" r:id="rId10"/>
  </sheets>
  <definedNames>
    <definedName name="_Toc32387439" localSheetId="0">'0_rekapitulacija ponudbene cene'!#REF!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1" l="1"/>
  <c r="F25" i="6" l="1"/>
  <c r="E11" i="4" l="1"/>
  <c r="F7" i="4" l="1"/>
  <c r="F6" i="4" s="1"/>
  <c r="F20" i="4"/>
  <c r="F19" i="4" s="1"/>
  <c r="F17" i="4"/>
  <c r="F16" i="4" s="1"/>
  <c r="F14" i="4"/>
  <c r="F13" i="4" s="1"/>
  <c r="F22" i="6"/>
  <c r="F23" i="6"/>
  <c r="F24" i="6"/>
  <c r="F21" i="6"/>
  <c r="F13" i="6"/>
  <c r="F14" i="6"/>
  <c r="F15" i="6"/>
  <c r="F16" i="6"/>
  <c r="F17" i="6"/>
  <c r="F12" i="6"/>
  <c r="F11" i="6" s="1"/>
  <c r="F5" i="6"/>
  <c r="F6" i="6"/>
  <c r="F7" i="6"/>
  <c r="F8" i="6"/>
  <c r="F9" i="6"/>
  <c r="F4" i="6"/>
  <c r="F3" i="6" s="1"/>
  <c r="F2" i="5"/>
  <c r="F3" i="5"/>
  <c r="F3" i="2"/>
  <c r="F6" i="2"/>
  <c r="F2" i="3"/>
  <c r="F13" i="2"/>
  <c r="F2" i="2" s="1"/>
  <c r="F15" i="2"/>
  <c r="F14" i="2"/>
  <c r="F4" i="2"/>
  <c r="F5" i="2"/>
  <c r="F7" i="2"/>
  <c r="F8" i="2"/>
  <c r="F9" i="2"/>
  <c r="F10" i="2"/>
  <c r="F11" i="2"/>
  <c r="F16" i="12"/>
  <c r="F5" i="9" l="1"/>
  <c r="F6" i="9"/>
  <c r="F7" i="9"/>
  <c r="F8" i="9"/>
  <c r="F9" i="9"/>
  <c r="F10" i="9"/>
  <c r="F11" i="9"/>
  <c r="F12" i="9"/>
  <c r="F13" i="9"/>
  <c r="F14" i="9"/>
  <c r="F15" i="9"/>
  <c r="F16" i="9"/>
  <c r="F17" i="9"/>
  <c r="F18" i="9"/>
  <c r="F19" i="9"/>
  <c r="F20" i="9"/>
  <c r="F21" i="9"/>
  <c r="F22" i="9"/>
  <c r="F23" i="9"/>
  <c r="F24" i="9"/>
  <c r="F25" i="9"/>
  <c r="F26" i="9"/>
  <c r="F27" i="9"/>
  <c r="F28" i="9"/>
  <c r="F29" i="9"/>
  <c r="F4" i="9"/>
  <c r="F29" i="1"/>
  <c r="F30" i="1"/>
  <c r="F31" i="1"/>
  <c r="F28" i="1"/>
  <c r="F31" i="9" l="1"/>
  <c r="F30" i="9"/>
  <c r="F2" i="9" s="1"/>
  <c r="I5" i="10"/>
  <c r="I4" i="10"/>
  <c r="I10" i="10" l="1"/>
  <c r="F5" i="12" l="1"/>
  <c r="F6" i="12"/>
  <c r="F7" i="12"/>
  <c r="F8" i="12"/>
  <c r="F9" i="12"/>
  <c r="F11" i="12"/>
  <c r="F12" i="12"/>
  <c r="F13" i="12"/>
  <c r="F14" i="12"/>
  <c r="F15" i="12"/>
  <c r="F17" i="12"/>
  <c r="F18" i="12"/>
  <c r="F19" i="12"/>
  <c r="B14" i="1"/>
  <c r="B13" i="1"/>
  <c r="B12" i="1"/>
  <c r="B11" i="1"/>
  <c r="B10" i="1"/>
  <c r="B9" i="1"/>
  <c r="F104" i="13" l="1"/>
  <c r="F103" i="13"/>
  <c r="F101" i="13"/>
  <c r="F100" i="13"/>
  <c r="F99" i="13"/>
  <c r="F98" i="13"/>
  <c r="F97" i="13"/>
  <c r="F96" i="13"/>
  <c r="F95" i="13"/>
  <c r="F94" i="13"/>
  <c r="F93" i="13"/>
  <c r="F92" i="13"/>
  <c r="F91" i="13"/>
  <c r="F90" i="13"/>
  <c r="F89" i="13"/>
  <c r="F88" i="13"/>
  <c r="F87" i="13"/>
  <c r="F86" i="13"/>
  <c r="D85" i="13"/>
  <c r="F85" i="13" s="1"/>
  <c r="F84" i="13"/>
  <c r="F83" i="13"/>
  <c r="F82" i="13"/>
  <c r="F81" i="13"/>
  <c r="F80" i="13"/>
  <c r="F78" i="13"/>
  <c r="F77" i="13"/>
  <c r="F76" i="13"/>
  <c r="F75" i="13"/>
  <c r="F74" i="13"/>
  <c r="F73" i="13"/>
  <c r="F72" i="13"/>
  <c r="F71" i="13"/>
  <c r="F70" i="13"/>
  <c r="F69" i="13"/>
  <c r="F68" i="13"/>
  <c r="F67" i="13"/>
  <c r="F66" i="13"/>
  <c r="F65" i="13"/>
  <c r="F64" i="13"/>
  <c r="F63" i="13"/>
  <c r="F62" i="13"/>
  <c r="F61" i="13"/>
  <c r="F60" i="13"/>
  <c r="F59" i="13"/>
  <c r="F57" i="13"/>
  <c r="F56" i="13"/>
  <c r="F55" i="13"/>
  <c r="F54" i="13"/>
  <c r="F53" i="13"/>
  <c r="F52" i="13"/>
  <c r="F51" i="13"/>
  <c r="F50" i="13"/>
  <c r="D49" i="13"/>
  <c r="F49" i="13" s="1"/>
  <c r="F47" i="13"/>
  <c r="F46" i="13"/>
  <c r="F45" i="13"/>
  <c r="F44" i="13"/>
  <c r="F43" i="13"/>
  <c r="D42" i="13"/>
  <c r="F42" i="13" s="1"/>
  <c r="F41" i="13"/>
  <c r="F40" i="13"/>
  <c r="F39" i="13"/>
  <c r="F38" i="13"/>
  <c r="F37" i="13"/>
  <c r="F36" i="13"/>
  <c r="F35" i="13"/>
  <c r="F33" i="13"/>
  <c r="F32" i="13"/>
  <c r="F31" i="13"/>
  <c r="F29" i="13"/>
  <c r="F28" i="13"/>
  <c r="F27" i="13"/>
  <c r="F26" i="13"/>
  <c r="F25" i="13"/>
  <c r="F24" i="13"/>
  <c r="F18" i="13"/>
  <c r="F17" i="13"/>
  <c r="F16" i="13"/>
  <c r="F15" i="13"/>
  <c r="F14" i="13"/>
  <c r="F10" i="13"/>
  <c r="F9" i="13"/>
  <c r="F8" i="13"/>
  <c r="F7" i="13"/>
  <c r="F105" i="13" l="1"/>
  <c r="I16" i="10" l="1"/>
  <c r="I14" i="10"/>
  <c r="I17" i="10"/>
  <c r="I18" i="10"/>
  <c r="I13" i="10"/>
  <c r="I11" i="10"/>
  <c r="I9" i="10"/>
  <c r="I8" i="10"/>
  <c r="I7" i="10"/>
  <c r="I6" i="10"/>
  <c r="I3" i="10" l="1"/>
  <c r="I12" i="10" l="1"/>
  <c r="I15" i="10"/>
  <c r="I2" i="10" s="1"/>
  <c r="F14" i="1" s="1"/>
  <c r="F21" i="1" l="1"/>
  <c r="F11" i="4"/>
  <c r="F10" i="4"/>
  <c r="F20" i="1"/>
  <c r="F19" i="1"/>
  <c r="F9" i="4" l="1"/>
  <c r="F18" i="1" s="1"/>
  <c r="F19" i="6"/>
  <c r="F2" i="6" s="1"/>
  <c r="F4" i="4"/>
  <c r="F3" i="4"/>
  <c r="F2" i="4" s="1"/>
  <c r="F9" i="3"/>
  <c r="F8" i="3"/>
  <c r="F7" i="3"/>
  <c r="F6" i="3"/>
  <c r="F5" i="3"/>
  <c r="F4" i="3"/>
  <c r="F3" i="3"/>
  <c r="F11" i="1" l="1"/>
  <c r="F26" i="1"/>
  <c r="F25" i="1"/>
  <c r="F3" i="12"/>
  <c r="F2" i="12" l="1"/>
  <c r="F9" i="1" s="1"/>
  <c r="F15" i="1" l="1"/>
  <c r="F16" i="1" l="1"/>
  <c r="F13" i="1" l="1"/>
  <c r="F17" i="1" l="1"/>
  <c r="F12" i="1" l="1"/>
  <c r="F10" i="1" l="1"/>
  <c r="F22" i="1" s="1"/>
  <c r="F24" i="1" l="1"/>
  <c r="F33" i="1" l="1"/>
  <c r="F34" i="1" l="1"/>
  <c r="F35" i="1" s="1"/>
</calcChain>
</file>

<file path=xl/sharedStrings.xml><?xml version="1.0" encoding="utf-8"?>
<sst xmlns="http://schemas.openxmlformats.org/spreadsheetml/2006/main" count="625" uniqueCount="380">
  <si>
    <t>enota</t>
  </si>
  <si>
    <t>količina</t>
  </si>
  <si>
    <t>skupaj</t>
  </si>
  <si>
    <t>Ocena obremenitve s hrupom s predlogom dodatnih protihrupnih ukrepov</t>
  </si>
  <si>
    <t xml:space="preserve">Analiza tveganja na vodovarstvena območja </t>
  </si>
  <si>
    <t>Elaborat ureditve gradbišča s prikazom transportnih poti v času gradnje, s predvidenimi ukrepi</t>
  </si>
  <si>
    <t>Elaborat vplivov elektromagnetnega sevanja</t>
  </si>
  <si>
    <t>Elaborat vplivov gradnje predorov na površje</t>
  </si>
  <si>
    <t>Vrednotenje s funkcionalnega  vidika</t>
  </si>
  <si>
    <t>Vrednotenje z varstvenega vidika</t>
  </si>
  <si>
    <t>Izdelava investicijske zasnove</t>
  </si>
  <si>
    <t>Izdelava strokovnih podlag v fazi ŠV/PIZ</t>
  </si>
  <si>
    <t xml:space="preserve"> Okoljsko poročilo in Dodatek v fazi ŠV/PIZ: Prvi zvezek OP in Dodatka </t>
  </si>
  <si>
    <t>6.2.</t>
  </si>
  <si>
    <t>kom</t>
  </si>
  <si>
    <t>4.1.</t>
  </si>
  <si>
    <t>4.2.</t>
  </si>
  <si>
    <t>4.3.</t>
  </si>
  <si>
    <t xml:space="preserve">Izdelava prometne študije in prometno-tehnološke študije </t>
  </si>
  <si>
    <t>2</t>
  </si>
  <si>
    <t xml:space="preserve">cena </t>
  </si>
  <si>
    <t>OPIS</t>
  </si>
  <si>
    <t>Študija variant / predinvesticijska zasnova</t>
  </si>
  <si>
    <t xml:space="preserve">cena skupaj </t>
  </si>
  <si>
    <t xml:space="preserve">4.2. </t>
  </si>
  <si>
    <t>Izdelava prometne študije</t>
  </si>
  <si>
    <t xml:space="preserve">5.1.1. </t>
  </si>
  <si>
    <t>Izdelava tehnološke študije</t>
  </si>
  <si>
    <t xml:space="preserve">5.1.2. </t>
  </si>
  <si>
    <t>IZDELAVA PROMETNE ŠTUDIJE IN PROMETNO-TEHNOLOŠKE ŠTUDIJE</t>
  </si>
  <si>
    <t>Izdelava podrobnejših tehničnih rešitev in podrobnejših strokovnih podlag v fazi DPN</t>
  </si>
  <si>
    <t>4.1.1.</t>
  </si>
  <si>
    <t>6.1.</t>
  </si>
  <si>
    <t>Priprava drugih gradiv, utemeljitev, poročil po predhodnem naročilu naročnika</t>
  </si>
  <si>
    <t>Odgovorni vodja naloge</t>
  </si>
  <si>
    <t>Strokovni sodelavci</t>
  </si>
  <si>
    <t>Ostali kardi (tehniki, administrativna pomoč)</t>
  </si>
  <si>
    <t>km</t>
  </si>
  <si>
    <t>cena / enoto</t>
  </si>
  <si>
    <t xml:space="preserve">OPIS </t>
  </si>
  <si>
    <t>Vrednotenje z ekonomskega vidika (PIZ)</t>
  </si>
  <si>
    <t>ura</t>
  </si>
  <si>
    <t>Izdelava OP (ničelno, metodologija, …) do predaje izdelovalcu ŠV za potrebe vrednotenja</t>
  </si>
  <si>
    <t>Priprava in uskladitev metodologije za vrednotenje v OP in v ŠV (varstveni vidik)</t>
  </si>
  <si>
    <t>Dopolnitev OP Z1 in Dodatka Z1 po pripombah NUP in zavzetih stališčih do pripomb in predlogov z JR ter oddaja končnih izvodov</t>
  </si>
  <si>
    <t>Priprava usmeritev projektantu ter izdelava problemske karte</t>
  </si>
  <si>
    <t>Priprava gradiva/predstavitev za javne obravnave ter sodelovanje na JR</t>
  </si>
  <si>
    <t>Sodelovanje pri pripravi stališč do pripomb in predlogov z JR</t>
  </si>
  <si>
    <t>predori</t>
  </si>
  <si>
    <t xml:space="preserve">materialni stroški in pripravo vmesnih končnih dokumentov </t>
  </si>
  <si>
    <t>DDV 22%</t>
  </si>
  <si>
    <t>cena skupaj  z DDV</t>
  </si>
  <si>
    <t>1</t>
  </si>
  <si>
    <t xml:space="preserve">Predhodne preveritve in optimizacije za opredelitev rešitev za obravnavo v ŠV/PIZ </t>
  </si>
  <si>
    <t>Pregled izdelane dokumentacije, izdelava analize obstoječega stanja in dokumentacije ter izdelava terminskega plana</t>
  </si>
  <si>
    <t>Izdelava Elaborata ureditev Lavrice in Škofljice</t>
  </si>
  <si>
    <t>Izdelava Elaborata optimizacij na trasi proge (dodatne preliminarne projektne preveritve, povezne ureditve …)</t>
  </si>
  <si>
    <t>1.1.</t>
  </si>
  <si>
    <t>1.2</t>
  </si>
  <si>
    <t>1.3</t>
  </si>
  <si>
    <t>1.7</t>
  </si>
  <si>
    <t>Izdelava elaborata s predlogom rešitev za obravnavo v ŠV/PIZ</t>
  </si>
  <si>
    <t xml:space="preserve">Izdelava metodologije vrednotenja rešitve, sinteznega vrednotenja, usmeritev za nadaljnje delo ... </t>
  </si>
  <si>
    <t>Izdelava ŠV/PIZ</t>
  </si>
  <si>
    <t>Priprava predstavitvenih gradiv za javno objavo ŠV/PIZ v PIS in morebitna predstavitev NUP (oz. javnosti) ter udeležba na javnih predstavitvah/obravnavah</t>
  </si>
  <si>
    <t>Pregled pripomb in predlogov, podanih v času javne objave/razgrnitve, mnenj lokalne skupnosti, priprava stališč, izdelava morebitno potrebnih dodatnih preveritev</t>
  </si>
  <si>
    <t>Pregled in priprava povzetkov prvih mnenj NUP, podanih v času javne objave/razgrnitve, priprava odgovorov in usklajevanje z NUP</t>
  </si>
  <si>
    <t xml:space="preserve">Vse aktivnosti v zvezi s ponovno javno objavo dopolnjene ŠV/PIZ ter vseh strokovnih podlag, okoljskega poročila elaboratov in analize smernic (če se izkaže za potrebno) </t>
  </si>
  <si>
    <t>Dopolnitev ŠV/PIZ, analize smernic, okoljskega poročila,  vseh strokovnih podlag, analiz in elaboratov po javni objavi/razgrnitvi in izdelava poročila o sprejemljivosti utemeljene rešitve v lokalnem okolju</t>
  </si>
  <si>
    <t>Priprava gradiv za opredelitev Vlade RS do predloga utemeljene rešitve</t>
  </si>
  <si>
    <t>Vrednotenje s prostorskega vidika</t>
  </si>
  <si>
    <t>Izdelava Razvojno urbanističnega elaborata</t>
  </si>
  <si>
    <t>Pomočnik vodje naloge</t>
  </si>
  <si>
    <t>Vodenje naloge (koordinacija izdelovalcev SP, OP in geodezija)</t>
  </si>
  <si>
    <t>Koordinacije z naročnikom, Mzi, MOP, NUP in inženirjem ter priprava osnutkov zabeležk</t>
  </si>
  <si>
    <t>Izdelava elaborata za sprejem začasnega ukrepa zavarovanja urejanja prostora</t>
  </si>
  <si>
    <t>Izdelava predloga DPN (vključno s predstavitvijo javnosti)</t>
  </si>
  <si>
    <t>Pregled pripomb in predlogov, podanih v času javne objave, mnenj lokalnih skupnosti, priprava odgovorov oz. stališč</t>
  </si>
  <si>
    <t>Pregled in priprava povzetkov drugih mnenj in projektnih pogojev NUP, podanih v času javne objave, priprav odgovorov in usklajevanje z NUP</t>
  </si>
  <si>
    <t>Izdelava dopolnjenega predloga DPN na podlagi uskladitev z drugimi mnenji NUP</t>
  </si>
  <si>
    <t>Izdelava končnega izvoda sprejetega DPN</t>
  </si>
  <si>
    <t>Izdelava dopolnjene analize smernic</t>
  </si>
  <si>
    <t xml:space="preserve">Priprava prečiščenih besedil spremenjenih/razveljavljenih državnih prostorskih aktov </t>
  </si>
  <si>
    <t>Izdelava elaborata faznosti in etapnosti gradnje, izhodiščnih rešitev za izvedbo po VDJK in rešitev za uskladitev z drugimi projekti na obravnavanem območju</t>
  </si>
  <si>
    <t>KATASTRSKI ELABORAT</t>
  </si>
  <si>
    <t>Izdelava hidrološko hidravlične študije</t>
  </si>
  <si>
    <t>Analiza odpornosti projekta na podnebne spremembe</t>
  </si>
  <si>
    <t>Ocena tveganja za nesreče (vključno z oceno tveganja za požare)</t>
  </si>
  <si>
    <t>izdelava strokovnih podlag za fazo DPN:</t>
  </si>
  <si>
    <t xml:space="preserve">Izdelava državnega prostorskega načrta </t>
  </si>
  <si>
    <t>Katastrski elaborat</t>
  </si>
  <si>
    <t>GEOLOŠKO GEOTEHNIČNI ELABORAT IN HIDROGEOLOŠKA ANALIZA</t>
  </si>
  <si>
    <t>Izdelava geološko geotehničnega elaborata za potrebe izdelave SP v fazi ŠV/PIZ</t>
  </si>
  <si>
    <t>3D VIZUALIZACIJA</t>
  </si>
  <si>
    <t>IZDELAVA ELABORATA ZUKR</t>
  </si>
  <si>
    <t>IZDELAVA INVESTICIJSKE ZASNOVE</t>
  </si>
  <si>
    <t>Geološko geothenični elaborat in hidrogeološka analiza</t>
  </si>
  <si>
    <t>SKUPAJ</t>
  </si>
  <si>
    <t>Ocena vpliva posega na podzemno vodo</t>
  </si>
  <si>
    <t>Presoja vpliva na stanje površinski voda</t>
  </si>
  <si>
    <t>Izdelava analize tveganja za onesnaženje vodnega telesa podzemne vode</t>
  </si>
  <si>
    <t>faza ŠV
cena/enoto</t>
  </si>
  <si>
    <t>faza DPN
cena/enoto</t>
  </si>
  <si>
    <t>Izdelava Okoljskega poročila (Zvezek 1)</t>
  </si>
  <si>
    <t>Izdelava Dodatka (Zvezek 1)</t>
  </si>
  <si>
    <t>PREDVIDENA DELA</t>
  </si>
  <si>
    <t>Enota</t>
  </si>
  <si>
    <t>Količina</t>
  </si>
  <si>
    <t xml:space="preserve">Cena / enoto </t>
  </si>
  <si>
    <t>Cena v</t>
  </si>
  <si>
    <t>EUR brez DDV</t>
  </si>
  <si>
    <t xml:space="preserve">I. VRTALNA DELA         </t>
  </si>
  <si>
    <t>Prevozi vrtalnih garnitur in opreme</t>
  </si>
  <si>
    <t>Formiranje delovišča (najem prostora, kontejner, WC,…)</t>
  </si>
  <si>
    <t>pavšal</t>
  </si>
  <si>
    <t xml:space="preserve">Premiki med vrtinami </t>
  </si>
  <si>
    <t>kos</t>
  </si>
  <si>
    <t>Premiki med vrtinami+izdelava dostopov</t>
  </si>
  <si>
    <r>
      <t>Število vrtin - trasa</t>
    </r>
    <r>
      <rPr>
        <sz val="10"/>
        <color theme="1"/>
        <rFont val="Arial"/>
        <family val="2"/>
        <charset val="238"/>
      </rPr>
      <t xml:space="preserve">              </t>
    </r>
  </si>
  <si>
    <t>20 vrtin a 10 m = 200 m</t>
  </si>
  <si>
    <t>10 vrtin a 25 m = 250 m</t>
  </si>
  <si>
    <t>vrtin:30; skupaj: 450 m</t>
  </si>
  <si>
    <t xml:space="preserve"> - v zemljinah (glina, melj)</t>
  </si>
  <si>
    <t>m</t>
  </si>
  <si>
    <t xml:space="preserve"> - v  produ, grušču in preperini</t>
  </si>
  <si>
    <t xml:space="preserve"> - v hribini (kamnini)</t>
  </si>
  <si>
    <t xml:space="preserve"> - v preperini in hribini (z izplako, strukturno)</t>
  </si>
  <si>
    <t xml:space="preserve"> - cevitev</t>
  </si>
  <si>
    <t>Število vrtin – objekti: predori, podporne in oporne konstrukcije, podvozi, podhodi, nadvozi, nadhodi, večji prepusti, premostitveni objekti</t>
  </si>
  <si>
    <t>55 vrtin a 10 m = 550 m</t>
  </si>
  <si>
    <t>40 vrtin a 15 m = 600 m</t>
  </si>
  <si>
    <t>20 vrtin a 30 m = 600 m</t>
  </si>
  <si>
    <t>4 vrtin a 60 m = 240 m</t>
  </si>
  <si>
    <t>vrtin:119; skupaj: 1990 m</t>
  </si>
  <si>
    <t xml:space="preserve"> - v hribini (vrtine do globine 15 m)</t>
  </si>
  <si>
    <t xml:space="preserve"> - v preperini in hribini (vrtine do globine 30 m)</t>
  </si>
  <si>
    <t xml:space="preserve"> - v preperini in hribini (z izplako, strukturno, do globine 60 m)</t>
  </si>
  <si>
    <t>Druga terenska dela</t>
  </si>
  <si>
    <t xml:space="preserve">Odvzem vzorcev:     kategorija 1                           </t>
  </si>
  <si>
    <t xml:space="preserve">                             kategorija 2</t>
  </si>
  <si>
    <t>Sondažni izkopi – izvedba in organizacija</t>
  </si>
  <si>
    <t>II. GEOTEHNIČNE MERITVE V VRTINAH, IZKOPIH, DRUGA SONDIRANJA</t>
  </si>
  <si>
    <t>Meritev s krožno ploščo, CBR, LDP</t>
  </si>
  <si>
    <t>Meritve s hribinskim presiometrom (3 meritve na odsek)</t>
  </si>
  <si>
    <t xml:space="preserve">Meritve z zemljinskim presiometrom </t>
  </si>
  <si>
    <t>Izvedba SPT (predvidoma 3 kos/vrtino)</t>
  </si>
  <si>
    <t>Izvedba črpalnega testa ali  VDP</t>
  </si>
  <si>
    <t>Izvedba preiskave tal s konusnim penetrometrom (CPTU)     ocenjeno 25 kos</t>
  </si>
  <si>
    <t>Meritve disipacije pri CPTU</t>
  </si>
  <si>
    <t>Izvedba meritev z dinamičnim penetrometrom - DPSH-b (predvidoma 50 sond a 15 m)</t>
  </si>
  <si>
    <t>Vgradnja piezometrov 20 kos (globine 10 do 60 m; cevitev, izdelava ustja, pokrova in obešanke)</t>
  </si>
  <si>
    <t>Aktivacija piezometra</t>
  </si>
  <si>
    <t>Izvedba meritev (nabava in vgradnja kontinuiranih merilnikov nivoja podzemne vode)</t>
  </si>
  <si>
    <t>Vgradnja inklinometrov 5 kos (globine do 30 m; cevitev, izdelava ustja, pokrova in obešanke)</t>
  </si>
  <si>
    <t>Inklinometrske meritve (nulta+3 meritve) s končnim poročilom</t>
  </si>
  <si>
    <t>III. GEOTEHNIČNA DELA IN GEOFIZIKALNE MERITVE NA POVRŠINI</t>
  </si>
  <si>
    <t>Geodetski posnetki ustja vrtin, sondažnih izkopov, DPSH-b, CPTU</t>
  </si>
  <si>
    <t>Lociranje vrtin, geološka in geotehnična spremljava</t>
  </si>
  <si>
    <t>dan/inž</t>
  </si>
  <si>
    <t>odvzem vzorcev in popisi jeder</t>
  </si>
  <si>
    <t>dan/teh</t>
  </si>
  <si>
    <t>Inženirskogeološko in hidrogeološko kartiranje</t>
  </si>
  <si>
    <t>Vodenje raziskav s pridobivanjem soglasij lastnikov za vrtanje in vseh potrebnih dovoljenj</t>
  </si>
  <si>
    <t>Strošek zakoličb komunalnih vodov, SVTK, EE in stroški varovanja del v progovnem pasu (opomba: plačilo stroškov na podlagi predanih računov za opravljena dela)</t>
  </si>
  <si>
    <t>ocena</t>
  </si>
  <si>
    <t>Vertikalno električno sondiranje</t>
  </si>
  <si>
    <t>Električna tomografija</t>
  </si>
  <si>
    <t>Seizmična refrakcijska tomografija ali MASW</t>
  </si>
  <si>
    <t xml:space="preserve">IV. LABORATORIJSKE PREISKAVE </t>
  </si>
  <si>
    <t>Naravna vlažnost</t>
  </si>
  <si>
    <t>Konsistenca</t>
  </si>
  <si>
    <t>Prostorninska teža</t>
  </si>
  <si>
    <t>Strižne karakteristike – drenirano stanje</t>
  </si>
  <si>
    <t>Strižne karakteristike – nedrenirano stanje</t>
  </si>
  <si>
    <t>Preiskave stisljivosti - edometer</t>
  </si>
  <si>
    <t>Sejalna analiza</t>
  </si>
  <si>
    <t>Sejalna analiza-kombinirana preiskava</t>
  </si>
  <si>
    <t>Vodoprepustnost</t>
  </si>
  <si>
    <t>Enoosna tlačna trdnost zemljin</t>
  </si>
  <si>
    <t>Enoosna tlačna trdnost kamnin</t>
  </si>
  <si>
    <t xml:space="preserve">Točkovni trdnostni indeks kamnin </t>
  </si>
  <si>
    <t>Triosne preiskave zemljin</t>
  </si>
  <si>
    <t>Določitev CBR s preplavitvijo vzorca</t>
  </si>
  <si>
    <t>Preiskave vgradljivosti materiala; CBR 1 in 2</t>
  </si>
  <si>
    <t>Preiskave vgradljivosti materiala; proctorjev preiskus</t>
  </si>
  <si>
    <t>Modul elastičnosti in Poissonov količnik kamnin</t>
  </si>
  <si>
    <t>Strižna trdnost kamnin in razpok v direktnem strižnem aparatu</t>
  </si>
  <si>
    <t>Poročilo o laboratorijskih preiskavah</t>
  </si>
  <si>
    <t>Poročilo o vgradljivosti materialov</t>
  </si>
  <si>
    <t>V. IZDELAVA GEOTEHNIČNE DOKUMENTACIJE ZA NIVO DPN</t>
  </si>
  <si>
    <t xml:space="preserve">Pridobitev in pregled arhivskih podatkov </t>
  </si>
  <si>
    <t>Izdelava inženirsko – geoloških kart (min. 200 m pas železnice)</t>
  </si>
  <si>
    <t>Vzdolžni in prečni inženirsko – geološki profili</t>
  </si>
  <si>
    <t>Profili vrtin in sondažnih izkopov</t>
  </si>
  <si>
    <t>Stabilnostne analize in posedki</t>
  </si>
  <si>
    <t>Geološko geotehniški in hidrogeološki elaborat na območju trase železniške proge (skupaj cca. 34,5 km)</t>
  </si>
  <si>
    <t>Geološko geotehniški in hidrogeološki elaborat za deviacije (cca. 46 deviacij skupne dolžine cca. 18,5 km)</t>
  </si>
  <si>
    <t>Geološko geotehniški in hidrogeološki elaborat o pogojih gradnje predorov (dolžine med 430 do 580 m)</t>
  </si>
  <si>
    <t>Geološko geotehniški elaborat o pogojih gradnje viaduktov (dolžine med 140 in 850 m)</t>
  </si>
  <si>
    <t>Geološko geotehniški elaborati za oporne in podporne konstrukcije dolžine do 100 m</t>
  </si>
  <si>
    <t>Geološko geotehniški elaborati za oporne in podporne konstrukcije dolžine med 100 in 600 m</t>
  </si>
  <si>
    <t>Geološko geotehniški elaborati za oporne in podporne konstrukcije - za sanacijo obstoječih AB in kamnitih zidov</t>
  </si>
  <si>
    <t>Geološko geotehniški elaborati za podvoze in podhode</t>
  </si>
  <si>
    <t>Geološko geotehniški elaborati za nadvoze in nadhode</t>
  </si>
  <si>
    <t xml:space="preserve">Geološko geotehniški elaborat za večje prepuste (L&gt;1,5 m) </t>
  </si>
  <si>
    <t>Geološko geotehniški elaborat za mostove</t>
  </si>
  <si>
    <t>Poročilo o geofizikalnih meritvah</t>
  </si>
  <si>
    <t>Obdobno poročilo o inklinometrskkih meritvah</t>
  </si>
  <si>
    <t>Obdobno poročilo o hidrogeoloških meritvah</t>
  </si>
  <si>
    <t>Analiza tveganja za onesnaženje podzemne vode (območje Vodmat - Ljubljana)</t>
  </si>
  <si>
    <t>VI. DRUGA DELA-TEHNIČNA OBDELAVA</t>
  </si>
  <si>
    <t>Število izvodov za recenzijo</t>
  </si>
  <si>
    <t>Število izvodov usklajenih z recenzijo</t>
  </si>
  <si>
    <t>Skupaj brez DDV</t>
  </si>
  <si>
    <t>Izdelava Okoljskega poročila (Zvezek 2)</t>
  </si>
  <si>
    <t>Izdelava Dodatka (Zvezek 2)</t>
  </si>
  <si>
    <t>Analiza posegov na kmetijska zemljišča (3.ec člen ZKZ)</t>
  </si>
  <si>
    <t>Priprava metodologije za vrednotenje z varstvenega vidika. Priprava povzetka vrednotenja z varstvenega vidika za potrebe sinteznega vrednotenja v ŠV/PIZ</t>
  </si>
  <si>
    <t>Izdelava končega izvoda Okoljskega poročila</t>
  </si>
  <si>
    <t>6.4</t>
  </si>
  <si>
    <t>Elaborat za določitev območij in ukrepov v zvezi z izboljšanjem pridelovalnega potenciala</t>
  </si>
  <si>
    <t>Okoljsko poročilo in Dodatek v fazi DPN:  Drugi zvezek OP in Dodatka /strokovne podlage s področja okolja za fazo DPN</t>
  </si>
  <si>
    <t>Izdelava problemske karte in usmeritev projektantu za izdelavo strokovnih podlag, ter sodelovanje pri uskladitveh načrtovanih rešitev in pripava utemeljitve - okoljski del</t>
  </si>
  <si>
    <t>optimizacije trase proge</t>
  </si>
  <si>
    <t>projektne rešitve optimizacije proge</t>
  </si>
  <si>
    <t>zasnova projektnih rešitev cestnih povezav</t>
  </si>
  <si>
    <t>Izdelava problemske karte in usmeritev projektantu za izdelavo strokovnih podlag, ter sodelovanje pri uskladitveh načrtovanih rešitev in  utemeljitve - prostorski del</t>
  </si>
  <si>
    <t>ureditve na območju lavrice in Škofljice</t>
  </si>
  <si>
    <t>1.2.1</t>
  </si>
  <si>
    <t>1.2.2</t>
  </si>
  <si>
    <t>1.2.3</t>
  </si>
  <si>
    <t>1.2.4</t>
  </si>
  <si>
    <t>1.2.5</t>
  </si>
  <si>
    <t>1.3.1</t>
  </si>
  <si>
    <t>1.3.2</t>
  </si>
  <si>
    <t>1.3.3</t>
  </si>
  <si>
    <t>1.3.4</t>
  </si>
  <si>
    <t>1.3.5</t>
  </si>
  <si>
    <t>Dopolnitev zasnove rešitev na podalgi analize smernic</t>
  </si>
  <si>
    <t>Izdelava gradiva za pridobitev dopolnjenih smernic NUP</t>
  </si>
  <si>
    <t>Dopolnitev analize smernic z morebitnimi dodatnimi smernicami</t>
  </si>
  <si>
    <t>Načrt tirnih naprav</t>
  </si>
  <si>
    <t>Načrt deviacij državnih, lokalnih in nekategoriziranih cest in javnih poti</t>
  </si>
  <si>
    <t>viadukti</t>
  </si>
  <si>
    <t>most</t>
  </si>
  <si>
    <t>Načrt nadhodov in podhodov</t>
  </si>
  <si>
    <t>Načrt nadvozov in podvozov</t>
  </si>
  <si>
    <t xml:space="preserve">Načrt opornih in podpornih konstrukcije ob cestah in železnici </t>
  </si>
  <si>
    <t xml:space="preserve">Načrt vodnogospodarskih ureditev in regulacij </t>
  </si>
  <si>
    <t>inundacijski objekti in škatlasti propusti</t>
  </si>
  <si>
    <t>cevni propusti</t>
  </si>
  <si>
    <t>Načrt vodovoda (križanja, prestavitve)</t>
  </si>
  <si>
    <t>Načrt kanalizacije (križanja, prestavitve)</t>
  </si>
  <si>
    <t xml:space="preserve">Načrt električne vozne mreže </t>
  </si>
  <si>
    <t>Načrt elektroenergetskega napajanja, varnostne inštalacije in ozemljitve predora</t>
  </si>
  <si>
    <t>Načrt preureditev križanj VN, SN in NN elektrovodov</t>
  </si>
  <si>
    <t xml:space="preserve">Načrt varnostnega in komunikacijskega sistema, daljinski nadzor in upravljanje predora </t>
  </si>
  <si>
    <t xml:space="preserve">Načrt preureditev TK in KRS omrežij </t>
  </si>
  <si>
    <t>Načrt prestavitev in zaščite SVTK naprav</t>
  </si>
  <si>
    <t>Načrt protihrupne zaščite</t>
  </si>
  <si>
    <t>Načrti za ureditve in prilagoditve melioracijskih sistemov</t>
  </si>
  <si>
    <t xml:space="preserve">Načrt drugih (komunalnih) vodov in plinovodov </t>
  </si>
  <si>
    <t>Načrt krajinske arhitekture</t>
  </si>
  <si>
    <t>Začasni ukrepi na železniški infrastrukturi zaradi gradnje pod prometom</t>
  </si>
  <si>
    <t>Skupni projektantski predračun (tudi po posameznih odsekih)</t>
  </si>
  <si>
    <t>4.2.1</t>
  </si>
  <si>
    <t>4.2.2</t>
  </si>
  <si>
    <t>4.2.3</t>
  </si>
  <si>
    <t>4.2.4</t>
  </si>
  <si>
    <t>4.2.5</t>
  </si>
  <si>
    <t>4.2.6</t>
  </si>
  <si>
    <t>4.2.7</t>
  </si>
  <si>
    <t>4.2.8</t>
  </si>
  <si>
    <t>4.2.9</t>
  </si>
  <si>
    <t>4.2.10</t>
  </si>
  <si>
    <t>4.2.11</t>
  </si>
  <si>
    <t>4.2.12</t>
  </si>
  <si>
    <t>4.2.13</t>
  </si>
  <si>
    <t>4.2.14</t>
  </si>
  <si>
    <t>4.2.15</t>
  </si>
  <si>
    <t>4.2.16</t>
  </si>
  <si>
    <t>4.2.17</t>
  </si>
  <si>
    <t>4.2.18</t>
  </si>
  <si>
    <t>4.2.19</t>
  </si>
  <si>
    <t>4.2.20</t>
  </si>
  <si>
    <t>4.2.21</t>
  </si>
  <si>
    <t>4.2.22</t>
  </si>
  <si>
    <t>4.2.23</t>
  </si>
  <si>
    <t>4.2.24</t>
  </si>
  <si>
    <t>4.2.25</t>
  </si>
  <si>
    <t>4.2.26</t>
  </si>
  <si>
    <t>4.2.27</t>
  </si>
  <si>
    <t>strošek delitve načrtov po posameznih pododsekih 5% 1-25)</t>
  </si>
  <si>
    <t xml:space="preserve">Drugi načrti za povezane ureditve, ki so predmet tega DPN (5% 1-25) </t>
  </si>
  <si>
    <t>Izdelava elaborata preveritve objektov in zemljišč in utemeljitev predloga rušitev</t>
  </si>
  <si>
    <t>Strokovne podlage, ki se izdelajo v fazi ŠV/PIZ in dopolnijo v fazi DPN /SP ki se izdelajo v fazi DPN</t>
  </si>
  <si>
    <t>Izdelava problemske karte in usmeritev projektantu za izdelavo strokovnih podlag, ter sodelovanje pri uskladitveh načrtovanih rešitev in pripava utemeljitve vključno z izdelavo preliminarne presoje sprejemljivosti na varovana območja - okoljski del</t>
  </si>
  <si>
    <t xml:space="preserve">Arboristična presoja potencialno tangiranih dreves na območju Botaničnega vrta, PST in parka Kodeljevo </t>
  </si>
  <si>
    <t>Izdelava gradbenotehničnih rešitev trase (podrobnejše obdelane idejne rešitve za nadgradnjo železniške proge z vsemi povezanimi ureditvami, postajami in postajališči in oceno investicije)</t>
  </si>
  <si>
    <t>4.2.28</t>
  </si>
  <si>
    <t>postaje in postajališča, vključno z ARH</t>
  </si>
  <si>
    <t>3D vizualizacija (trasa in zasnova ureditev Lavrice in Škofljice)</t>
  </si>
  <si>
    <t>3% od vrednosti postavk 1 do vključno 11</t>
  </si>
  <si>
    <t>1.4</t>
  </si>
  <si>
    <t>1.5</t>
  </si>
  <si>
    <t>1.6</t>
  </si>
  <si>
    <t>2.1</t>
  </si>
  <si>
    <t>2.4</t>
  </si>
  <si>
    <t>2.2</t>
  </si>
  <si>
    <t>2.3</t>
  </si>
  <si>
    <t>2.5</t>
  </si>
  <si>
    <t>2.6</t>
  </si>
  <si>
    <t>2.7</t>
  </si>
  <si>
    <t>2.8</t>
  </si>
  <si>
    <t>2.9</t>
  </si>
  <si>
    <t>2.10</t>
  </si>
  <si>
    <t>2.11</t>
  </si>
  <si>
    <t>2.12</t>
  </si>
  <si>
    <t>2.13</t>
  </si>
  <si>
    <t>3.1</t>
  </si>
  <si>
    <t>3.2</t>
  </si>
  <si>
    <t>3.3</t>
  </si>
  <si>
    <t>3.4</t>
  </si>
  <si>
    <t>3.5</t>
  </si>
  <si>
    <t>3.6</t>
  </si>
  <si>
    <t>3.7</t>
  </si>
  <si>
    <t>6.1.1</t>
  </si>
  <si>
    <t>6.1.2</t>
  </si>
  <si>
    <t>6.1.3</t>
  </si>
  <si>
    <t>6.1.4</t>
  </si>
  <si>
    <t>6.1.5</t>
  </si>
  <si>
    <t>6.1.6</t>
  </si>
  <si>
    <t>6.2.2</t>
  </si>
  <si>
    <t>6.2.3</t>
  </si>
  <si>
    <t>6.2.4</t>
  </si>
  <si>
    <t>6.2.5</t>
  </si>
  <si>
    <t>6.2.6</t>
  </si>
  <si>
    <t>6.4.4</t>
  </si>
  <si>
    <t>6.4.1</t>
  </si>
  <si>
    <t>6.4.2</t>
  </si>
  <si>
    <t>6.4.3</t>
  </si>
  <si>
    <t>6.2.1</t>
  </si>
  <si>
    <t>Izdelava 3D vizualizacije</t>
  </si>
  <si>
    <t>Izdelava elaborata ZUKR</t>
  </si>
  <si>
    <t>Izdelava katastrskega elaborata</t>
  </si>
  <si>
    <t>5% vrednosti 4.2.1-26</t>
  </si>
  <si>
    <t>4.3</t>
  </si>
  <si>
    <t>Priloga: Specifikacija ponudbene cene za GEOLOŠKO–GEOTEHNIŠKI IN HIDROGEOLOŠKI ELABORAT za ŠV/PIZ in DPN za nadgradnjo proge na odseku Ivančna Gorica-Ljubljana</t>
  </si>
  <si>
    <t>Projektna naloga za izdelavo strokovnih podlag z okoljskim poročilom, študije variant in drž. prostorskega načrta za nadgradnjo proge na odseku Ivančna Gorica-Ljubljana</t>
  </si>
  <si>
    <t>Ponudnik mora izpolniti spodnjo tabelo, kjer za vsako od faz opredeli ceno na enoto ter skupno vrednost za posamezne vsebinske sklope. Obračun postavk, ki so opredeljene na km ali uro, se izvede po dejansko izvedenih delih. Vsa dela, ki so zajeta v projektni nalogi oziroma sledijo iz veljavne zakonodaje in niso posebej specificirana, so zajeta v enotnih cenah ponudbenega predračuna. Končna - skupna ponudbena cena mora vsebovati skupno vrednost del v evrih in davek na dodano vrednost.</t>
  </si>
  <si>
    <t>Priloga 1: 
Ponudbeni predračun za izdelavo strokovnih podlag z okoljskim poročilom, študije variant in drž. prostorskega načrta za nadgradnjo proge na odseku Ivančna Gorica-Ljubljana</t>
  </si>
  <si>
    <r>
      <t>Opombe: 
- Vsa dela, ki so zajeta v projektni nalogi oziroma sledijo iz veljavne zakonodaje in niso posebej specificirana, s</t>
    </r>
    <r>
      <rPr>
        <sz val="9"/>
        <rFont val="Arial"/>
        <family val="2"/>
        <charset val="238"/>
      </rPr>
      <t xml:space="preserve">o zajeta v cenah na enoto ponudbenega predračuna. </t>
    </r>
    <r>
      <rPr>
        <sz val="9"/>
        <color theme="1"/>
        <rFont val="Arial"/>
        <family val="2"/>
        <charset val="238"/>
      </rPr>
      <t xml:space="preserve">
- Koordinacije z naročnikom, MzI, MOP, NUP in inženirjem so navedene v ločeni postavki, vse ostale koordinacije (usklajevanja z inženirjem, projektantom in okoljašem, občinami, lokalnimi skupnostmi itd.), materialni stroški, izdelava končnih izvodov, potni stroški in terenski ogledi pa so vključeni v cenah/enoto pri posamezni fazi/podfazi.
- Obračun se izvede po dejansko izvedenih delih.</t>
    </r>
  </si>
  <si>
    <t>6.4.5</t>
  </si>
  <si>
    <t>Poročilo o stanju tal-analize tal</t>
  </si>
  <si>
    <t>4.3.1</t>
  </si>
  <si>
    <t>4.3.2</t>
  </si>
  <si>
    <t>4.3.3</t>
  </si>
  <si>
    <t>4.3.4</t>
  </si>
  <si>
    <t>4.3.5</t>
  </si>
  <si>
    <t>4.3.6</t>
  </si>
  <si>
    <t>4.3.7</t>
  </si>
  <si>
    <t>4.3.8</t>
  </si>
  <si>
    <t>4.3.9</t>
  </si>
  <si>
    <t>4.3.10</t>
  </si>
  <si>
    <t>4.3.11</t>
  </si>
  <si>
    <t>4.3.12</t>
  </si>
  <si>
    <t>4.3.13</t>
  </si>
  <si>
    <t>4.3.14</t>
  </si>
  <si>
    <t>4.3.15</t>
  </si>
  <si>
    <t>4.3.16</t>
  </si>
  <si>
    <t>8.1</t>
  </si>
  <si>
    <t>8.2</t>
  </si>
  <si>
    <t>Izdelava geološko geotehničnega elaborata za potrebe izdelave SP v fazi DPN (izpolniti prilogo Specifikacija ponudbene cene za GEOLOŠKO–GEOTEHNIŠKI IN HIDROGEOLOŠKI ELABORAT za ŠV/PIZ in DPN za nadgradnjo proge na odseku Ivančna Gorica-Ljubljana)</t>
  </si>
  <si>
    <t>30 % postavk od 2.1 - 2.10</t>
  </si>
  <si>
    <t>STROKOVNE PODLAGE S PODROČJA KMETIJSTVA</t>
  </si>
  <si>
    <t>Načrt ravnanja z rodovitnim delom tal</t>
  </si>
  <si>
    <t xml:space="preserve">Analiza posegov na kmetijska zemljišča, ki vsebuje obseg posega DPN na grafične enote rabe zemljišč kmetijskih gospodarstev za posamezna kmetijska gospodarstva v skladu z zakonom, ki ureja kmetijstvo </t>
  </si>
  <si>
    <t>Elaborat načinov ravnanja z zemeljskim izkopom</t>
  </si>
  <si>
    <t>Izdelava Okoljskega poročila in elaboratov/ strokovnih podlag za fazo ŠV in DPN</t>
  </si>
  <si>
    <t xml:space="preserve">Strokovne podlage za določitev vpliva posega na kraške jame z ekspertnim mnenjem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</si>
</sst>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00\ _€_-;\-* #,##0.00\ _€_-;_-* &quot;-&quot;??\ _€_-;_-@_-"/>
  </numFmts>
  <fonts count="19" x14ac:knownFonts="1">
    <font>
      <sz val="11"/>
      <color theme="1"/>
      <name val="Calibri"/>
      <family val="2"/>
      <charset val="238"/>
      <scheme val="minor"/>
    </font>
    <font>
      <b/>
      <sz val="9"/>
      <color theme="1"/>
      <name val="Arial"/>
      <family val="2"/>
      <charset val="238"/>
    </font>
    <font>
      <sz val="10"/>
      <color theme="1"/>
      <name val="Arial"/>
      <family val="2"/>
      <charset val="238"/>
    </font>
    <font>
      <sz val="9"/>
      <color theme="1"/>
      <name val="Arial"/>
      <family val="2"/>
      <charset val="238"/>
    </font>
    <font>
      <sz val="11"/>
      <color theme="1"/>
      <name val="Calibri"/>
      <family val="2"/>
      <charset val="238"/>
      <scheme val="minor"/>
    </font>
    <font>
      <sz val="11"/>
      <name val="Calibri"/>
      <family val="2"/>
      <charset val="238"/>
      <scheme val="minor"/>
    </font>
    <font>
      <sz val="11"/>
      <color theme="0"/>
      <name val="Calibri"/>
      <family val="2"/>
      <charset val="238"/>
      <scheme val="minor"/>
    </font>
    <font>
      <sz val="10"/>
      <name val="Arial"/>
      <family val="2"/>
      <charset val="238"/>
    </font>
    <font>
      <b/>
      <sz val="9"/>
      <color rgb="FF000000"/>
      <name val="Arial"/>
      <family val="2"/>
      <charset val="238"/>
    </font>
    <font>
      <sz val="9"/>
      <name val="Arial"/>
      <family val="2"/>
      <charset val="238"/>
    </font>
    <font>
      <b/>
      <sz val="9"/>
      <name val="Arial"/>
      <family val="2"/>
      <charset val="238"/>
    </font>
    <font>
      <b/>
      <sz val="10"/>
      <color theme="1"/>
      <name val="Arial"/>
      <family val="2"/>
      <charset val="238"/>
    </font>
    <font>
      <b/>
      <sz val="10"/>
      <color rgb="FF000000"/>
      <name val="Arial"/>
      <family val="2"/>
      <charset val="238"/>
    </font>
    <font>
      <sz val="10"/>
      <color theme="1"/>
      <name val="Calibri"/>
      <family val="2"/>
      <charset val="238"/>
      <scheme val="minor"/>
    </font>
    <font>
      <b/>
      <sz val="10"/>
      <name val="Arial"/>
      <family val="2"/>
      <charset val="238"/>
    </font>
    <font>
      <strike/>
      <sz val="10"/>
      <color theme="1"/>
      <name val="Arial"/>
      <family val="2"/>
      <charset val="238"/>
    </font>
    <font>
      <b/>
      <sz val="11"/>
      <color theme="1"/>
      <name val="Arial"/>
      <family val="2"/>
      <charset val="238"/>
    </font>
    <font>
      <sz val="10"/>
      <color rgb="FF000000"/>
      <name val="Arial"/>
      <family val="2"/>
      <charset val="238"/>
    </font>
    <font>
      <sz val="10"/>
      <name val="Calibri"/>
      <family val="2"/>
      <charset val="238"/>
      <scheme val="minor"/>
    </font>
  </fonts>
  <fills count="9">
    <fill>
      <patternFill patternType="none"/>
    </fill>
    <fill>
      <patternFill patternType="gray125"/>
    </fill>
    <fill>
      <patternFill patternType="solid">
        <fgColor theme="7" tint="0.79998168889431442"/>
        <bgColor indexed="64"/>
      </patternFill>
    </fill>
    <fill>
      <patternFill patternType="solid">
        <fgColor theme="7" tint="0.39997558519241921"/>
        <bgColor indexed="64"/>
      </patternFill>
    </fill>
    <fill>
      <patternFill patternType="solid">
        <fgColor theme="9"/>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2" tint="-9.9978637043366805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4">
    <xf numFmtId="0" fontId="0" fillId="0" borderId="0"/>
    <xf numFmtId="0" fontId="4" fillId="0" borderId="0" applyFont="0" applyFill="0" applyBorder="0" applyAlignment="0" applyProtection="0">
      <alignment horizontal="center" vertical="center"/>
    </xf>
    <xf numFmtId="43" fontId="4" fillId="0" borderId="0" applyFont="0" applyFill="0" applyBorder="0" applyAlignment="0" applyProtection="0"/>
    <xf numFmtId="0" fontId="6" fillId="4" borderId="0" applyNumberFormat="0" applyBorder="0" applyAlignment="0" applyProtection="0"/>
  </cellStyleXfs>
  <cellXfs count="225">
    <xf numFmtId="0" fontId="0" fillId="0" borderId="0" xfId="0"/>
    <xf numFmtId="0" fontId="3" fillId="0" borderId="1" xfId="0" applyFont="1" applyBorder="1" applyAlignment="1">
      <alignment horizontal="center" vertical="center"/>
    </xf>
    <xf numFmtId="43" fontId="0" fillId="0" borderId="0" xfId="2" applyFont="1"/>
    <xf numFmtId="0" fontId="5" fillId="5" borderId="0" xfId="0" applyFont="1" applyFill="1"/>
    <xf numFmtId="0" fontId="7" fillId="5" borderId="0" xfId="0" applyFont="1" applyFill="1"/>
    <xf numFmtId="0" fontId="8" fillId="0" borderId="1" xfId="0" applyFont="1" applyFill="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16" fontId="3" fillId="0" borderId="1" xfId="0" applyNumberFormat="1" applyFont="1" applyBorder="1" applyAlignment="1">
      <alignment horizontal="center" vertical="center"/>
    </xf>
    <xf numFmtId="0" fontId="3" fillId="0" borderId="1" xfId="0" applyFont="1" applyBorder="1" applyAlignment="1">
      <alignment horizontal="justify" vertical="center" wrapText="1"/>
    </xf>
    <xf numFmtId="43" fontId="3" fillId="0" borderId="1" xfId="2" applyFont="1" applyBorder="1" applyAlignment="1">
      <alignment vertical="center"/>
    </xf>
    <xf numFmtId="0" fontId="3" fillId="0" borderId="0" xfId="0" applyFont="1"/>
    <xf numFmtId="43" fontId="3" fillId="0" borderId="0" xfId="2" applyFont="1"/>
    <xf numFmtId="0" fontId="2" fillId="0" borderId="0" xfId="0" applyFont="1"/>
    <xf numFmtId="0" fontId="10" fillId="5" borderId="1" xfId="0" applyFont="1" applyFill="1" applyBorder="1" applyAlignment="1">
      <alignment vertical="center" wrapText="1"/>
    </xf>
    <xf numFmtId="0" fontId="10" fillId="5" borderId="1" xfId="0" applyFont="1" applyFill="1" applyBorder="1" applyAlignment="1">
      <alignment horizontal="center" vertical="center" wrapText="1"/>
    </xf>
    <xf numFmtId="0" fontId="9" fillId="5" borderId="0" xfId="0" applyFont="1" applyFill="1"/>
    <xf numFmtId="43" fontId="9" fillId="5" borderId="1" xfId="2" applyFont="1" applyFill="1" applyBorder="1"/>
    <xf numFmtId="43" fontId="1" fillId="0" borderId="7" xfId="0" applyNumberFormat="1" applyFont="1" applyBorder="1"/>
    <xf numFmtId="0" fontId="10" fillId="5" borderId="1" xfId="0" applyFont="1" applyFill="1" applyBorder="1" applyAlignment="1">
      <alignment horizontal="center" vertical="center"/>
    </xf>
    <xf numFmtId="43" fontId="10" fillId="5" borderId="1" xfId="2" applyFont="1" applyFill="1" applyBorder="1"/>
    <xf numFmtId="0" fontId="10" fillId="5" borderId="0" xfId="0" applyFont="1" applyFill="1" applyBorder="1" applyAlignment="1">
      <alignment horizontal="center" vertical="center"/>
    </xf>
    <xf numFmtId="0" fontId="9" fillId="5" borderId="1" xfId="0" applyFont="1" applyFill="1" applyBorder="1" applyAlignment="1">
      <alignment horizontal="left" vertical="top" wrapText="1"/>
    </xf>
    <xf numFmtId="0" fontId="10" fillId="5" borderId="4" xfId="0" applyFont="1" applyFill="1" applyBorder="1" applyAlignment="1">
      <alignment horizontal="center" vertical="center" wrapText="1"/>
    </xf>
    <xf numFmtId="0" fontId="9" fillId="5" borderId="1" xfId="0" applyFont="1" applyFill="1" applyBorder="1" applyAlignment="1">
      <alignment horizontal="left" vertical="center" wrapText="1"/>
    </xf>
    <xf numFmtId="0" fontId="9" fillId="5" borderId="1" xfId="0" applyFont="1" applyFill="1" applyBorder="1" applyAlignment="1">
      <alignment horizontal="center" vertical="center"/>
    </xf>
    <xf numFmtId="0" fontId="9" fillId="5" borderId="4" xfId="0" applyFont="1" applyFill="1" applyBorder="1" applyAlignment="1">
      <alignment horizontal="center" vertical="center"/>
    </xf>
    <xf numFmtId="0" fontId="11" fillId="0" borderId="0" xfId="0" applyFont="1" applyBorder="1" applyAlignment="1">
      <alignment horizontal="justify" vertical="center" wrapText="1"/>
    </xf>
    <xf numFmtId="4" fontId="7" fillId="0" borderId="0" xfId="0" applyNumberFormat="1" applyFont="1" applyFill="1" applyBorder="1" applyAlignment="1">
      <alignment horizontal="justify" vertical="center" wrapText="1"/>
    </xf>
    <xf numFmtId="0" fontId="12" fillId="0" borderId="1" xfId="0" applyFont="1" applyFill="1" applyBorder="1" applyAlignment="1">
      <alignment vertical="center" wrapText="1"/>
    </xf>
    <xf numFmtId="0" fontId="12" fillId="0" borderId="3"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0" xfId="0" applyFont="1"/>
    <xf numFmtId="0" fontId="11" fillId="3" borderId="0" xfId="0" applyFont="1" applyFill="1" applyAlignment="1">
      <alignment horizontal="left" vertical="center" wrapText="1"/>
    </xf>
    <xf numFmtId="0" fontId="2" fillId="3" borderId="0" xfId="0" applyFont="1" applyFill="1"/>
    <xf numFmtId="0" fontId="13" fillId="0" borderId="0" xfId="0" applyFont="1" applyFill="1"/>
    <xf numFmtId="0" fontId="2" fillId="0" borderId="0" xfId="0" applyFont="1" applyFill="1"/>
    <xf numFmtId="49" fontId="2" fillId="0" borderId="0" xfId="0" applyNumberFormat="1" applyFont="1"/>
    <xf numFmtId="0" fontId="2" fillId="0" borderId="0" xfId="0" applyFont="1" applyAlignment="1">
      <alignment wrapText="1"/>
    </xf>
    <xf numFmtId="0" fontId="12" fillId="0" borderId="2" xfId="0" applyFont="1" applyFill="1" applyBorder="1" applyAlignment="1">
      <alignment vertical="center" wrapText="1"/>
    </xf>
    <xf numFmtId="0" fontId="12" fillId="0" borderId="2"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1" xfId="0" applyFont="1" applyFill="1" applyBorder="1" applyAlignment="1">
      <alignment horizontal="center" vertical="center"/>
    </xf>
    <xf numFmtId="0" fontId="12" fillId="0" borderId="1" xfId="0" applyNumberFormat="1" applyFont="1" applyFill="1" applyBorder="1" applyAlignment="1">
      <alignment vertical="center" wrapText="1"/>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3" fillId="0" borderId="0" xfId="0" applyNumberFormat="1" applyFont="1"/>
    <xf numFmtId="0" fontId="11" fillId="3" borderId="0" xfId="0" applyFont="1" applyFill="1" applyAlignment="1">
      <alignment horizontal="center" vertical="center"/>
    </xf>
    <xf numFmtId="0" fontId="2" fillId="0" borderId="1" xfId="0" applyFont="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Fill="1" applyBorder="1" applyAlignment="1">
      <alignment horizontal="justify" vertical="center" wrapText="1"/>
    </xf>
    <xf numFmtId="3" fontId="2" fillId="0" borderId="1" xfId="0" applyNumberFormat="1" applyFont="1" applyBorder="1"/>
    <xf numFmtId="0" fontId="13" fillId="0" borderId="0" xfId="0" applyFont="1" applyAlignment="1"/>
    <xf numFmtId="0" fontId="11" fillId="0" borderId="2" xfId="0" applyFont="1" applyBorder="1" applyAlignment="1">
      <alignment horizontal="center" vertical="center" wrapText="1"/>
    </xf>
    <xf numFmtId="0" fontId="11" fillId="3" borderId="0" xfId="0" applyNumberFormat="1" applyFont="1" applyFill="1" applyBorder="1" applyAlignment="1">
      <alignment horizontal="center" vertical="center" wrapText="1"/>
    </xf>
    <xf numFmtId="0" fontId="11" fillId="3" borderId="0" xfId="0" applyFont="1" applyFill="1" applyBorder="1" applyAlignment="1">
      <alignment horizontal="left" vertical="center" wrapText="1"/>
    </xf>
    <xf numFmtId="0" fontId="2" fillId="3" borderId="0" xfId="0" applyFont="1" applyFill="1" applyBorder="1"/>
    <xf numFmtId="164" fontId="11" fillId="3" borderId="0" xfId="0" applyNumberFormat="1" applyFont="1" applyFill="1" applyBorder="1"/>
    <xf numFmtId="0" fontId="2" fillId="2" borderId="1" xfId="0" applyNumberFormat="1" applyFont="1" applyFill="1" applyBorder="1" applyAlignment="1">
      <alignment horizontal="center" vertical="center"/>
    </xf>
    <xf numFmtId="43" fontId="2" fillId="0" borderId="1" xfId="2" applyFont="1" applyBorder="1" applyAlignment="1">
      <alignment horizontal="center" vertical="center"/>
    </xf>
    <xf numFmtId="0" fontId="2" fillId="0" borderId="0" xfId="0" applyFont="1" applyFill="1" applyBorder="1" applyAlignment="1">
      <alignment vertical="center" wrapText="1"/>
    </xf>
    <xf numFmtId="164" fontId="13" fillId="0" borderId="0" xfId="0" applyNumberFormat="1" applyFont="1"/>
    <xf numFmtId="0" fontId="2" fillId="0" borderId="0" xfId="0" applyNumberFormat="1" applyFont="1" applyBorder="1" applyAlignment="1">
      <alignment horizontal="center" vertical="center"/>
    </xf>
    <xf numFmtId="0" fontId="15" fillId="0" borderId="0" xfId="0" applyFont="1" applyFill="1" applyBorder="1" applyAlignment="1">
      <alignment vertical="center" wrapText="1"/>
    </xf>
    <xf numFmtId="0" fontId="15" fillId="0" borderId="0" xfId="0" applyFont="1" applyFill="1" applyBorder="1" applyAlignment="1">
      <alignment horizontal="center" vertical="center"/>
    </xf>
    <xf numFmtId="164" fontId="15" fillId="0" borderId="0" xfId="0" applyNumberFormat="1" applyFont="1" applyBorder="1" applyAlignment="1">
      <alignment horizontal="center" vertical="center"/>
    </xf>
    <xf numFmtId="164" fontId="15" fillId="0" borderId="0" xfId="0" applyNumberFormat="1" applyFont="1" applyBorder="1"/>
    <xf numFmtId="0" fontId="12" fillId="0" borderId="0" xfId="0" applyFont="1" applyFill="1" applyBorder="1" applyAlignment="1">
      <alignment horizontal="center" vertical="center" wrapText="1"/>
    </xf>
    <xf numFmtId="4" fontId="7" fillId="0" borderId="0" xfId="0" applyNumberFormat="1" applyFont="1" applyBorder="1" applyAlignment="1">
      <alignment horizontal="justify" vertical="center" wrapText="1"/>
    </xf>
    <xf numFmtId="4" fontId="2" fillId="0" borderId="0" xfId="0" applyNumberFormat="1" applyFont="1" applyBorder="1" applyAlignment="1">
      <alignment horizontal="justify" vertical="center" wrapText="1"/>
    </xf>
    <xf numFmtId="0" fontId="7" fillId="0" borderId="0" xfId="0" applyFont="1"/>
    <xf numFmtId="0" fontId="5" fillId="0" borderId="0" xfId="0" applyFont="1" applyFill="1" applyAlignment="1">
      <alignment wrapText="1"/>
    </xf>
    <xf numFmtId="43" fontId="10" fillId="5" borderId="7" xfId="2" applyFont="1" applyFill="1" applyBorder="1"/>
    <xf numFmtId="0" fontId="2" fillId="0" borderId="0" xfId="0" applyFont="1" applyFill="1" applyBorder="1" applyAlignment="1">
      <alignment horizontal="justify" vertical="center" wrapText="1"/>
    </xf>
    <xf numFmtId="3" fontId="2" fillId="0" borderId="0" xfId="0" applyNumberFormat="1" applyFont="1" applyBorder="1"/>
    <xf numFmtId="43" fontId="2" fillId="6" borderId="1" xfId="2" applyFont="1" applyFill="1" applyBorder="1"/>
    <xf numFmtId="0" fontId="11" fillId="0" borderId="0" xfId="0" applyFont="1" applyAlignment="1">
      <alignment vertical="center"/>
    </xf>
    <xf numFmtId="0" fontId="11" fillId="0" borderId="0" xfId="0" applyFont="1" applyAlignment="1">
      <alignment horizontal="justify" vertical="center"/>
    </xf>
    <xf numFmtId="3" fontId="0" fillId="0" borderId="0" xfId="0" applyNumberFormat="1"/>
    <xf numFmtId="0" fontId="11" fillId="0" borderId="0" xfId="0" applyFont="1" applyFill="1" applyBorder="1" applyAlignment="1">
      <alignment horizontal="left" vertical="center" wrapText="1"/>
    </xf>
    <xf numFmtId="4" fontId="11" fillId="0" borderId="0" xfId="0" applyNumberFormat="1" applyFont="1" applyFill="1" applyBorder="1" applyAlignment="1">
      <alignment horizontal="right" vertical="center" wrapText="1"/>
    </xf>
    <xf numFmtId="49" fontId="2" fillId="2" borderId="1" xfId="0" applyNumberFormat="1" applyFont="1" applyFill="1" applyBorder="1" applyAlignment="1">
      <alignment horizontal="center" vertical="center"/>
    </xf>
    <xf numFmtId="0" fontId="9" fillId="5" borderId="4" xfId="0" applyFont="1" applyFill="1" applyBorder="1" applyAlignment="1">
      <alignment horizontal="center" vertical="top" wrapText="1"/>
    </xf>
    <xf numFmtId="43" fontId="2" fillId="0" borderId="0" xfId="2" applyFont="1"/>
    <xf numFmtId="0" fontId="13" fillId="0" borderId="1" xfId="0" applyFont="1" applyBorder="1" applyAlignment="1">
      <alignment vertical="center" wrapText="1"/>
    </xf>
    <xf numFmtId="0" fontId="2" fillId="8" borderId="1" xfId="0" applyFont="1" applyFill="1" applyBorder="1" applyAlignment="1">
      <alignment horizontal="center" vertical="center"/>
    </xf>
    <xf numFmtId="43" fontId="2" fillId="8" borderId="1" xfId="2" applyFont="1" applyFill="1" applyBorder="1"/>
    <xf numFmtId="164" fontId="5" fillId="5" borderId="0" xfId="0" applyNumberFormat="1" applyFont="1" applyFill="1"/>
    <xf numFmtId="43" fontId="10" fillId="5" borderId="7" xfId="3" applyNumberFormat="1" applyFont="1" applyFill="1" applyBorder="1"/>
    <xf numFmtId="0" fontId="9" fillId="7" borderId="4" xfId="0" applyFont="1" applyFill="1" applyBorder="1" applyAlignment="1">
      <alignment horizontal="center" vertical="top"/>
    </xf>
    <xf numFmtId="43" fontId="10" fillId="7" borderId="1" xfId="2" applyFont="1" applyFill="1" applyBorder="1"/>
    <xf numFmtId="0" fontId="10" fillId="7" borderId="4" xfId="0" applyFont="1" applyFill="1" applyBorder="1" applyAlignment="1">
      <alignment horizontal="center" vertical="top" wrapText="1"/>
    </xf>
    <xf numFmtId="0" fontId="0" fillId="0" borderId="1" xfId="0" applyBorder="1"/>
    <xf numFmtId="0" fontId="0" fillId="0" borderId="1" xfId="0" applyBorder="1" applyAlignment="1">
      <alignment wrapText="1"/>
    </xf>
    <xf numFmtId="49" fontId="2" fillId="0" borderId="1" xfId="0" applyNumberFormat="1" applyFont="1" applyBorder="1" applyAlignment="1">
      <alignment horizontal="center"/>
    </xf>
    <xf numFmtId="0" fontId="0" fillId="0" borderId="1" xfId="0" applyBorder="1" applyAlignment="1"/>
    <xf numFmtId="43" fontId="0" fillId="0" borderId="1" xfId="2" applyFont="1" applyBorder="1"/>
    <xf numFmtId="0" fontId="0" fillId="0" borderId="1" xfId="0" applyFill="1" applyBorder="1" applyAlignment="1"/>
    <xf numFmtId="4" fontId="16" fillId="3" borderId="1" xfId="0" applyNumberFormat="1" applyFont="1" applyFill="1" applyBorder="1"/>
    <xf numFmtId="43" fontId="5" fillId="5" borderId="0" xfId="0" applyNumberFormat="1" applyFont="1" applyFill="1"/>
    <xf numFmtId="0" fontId="7" fillId="0" borderId="1" xfId="0" applyFont="1" applyFill="1" applyBorder="1" applyAlignment="1">
      <alignment horizontal="left" vertical="top" wrapText="1"/>
    </xf>
    <xf numFmtId="0" fontId="7" fillId="0" borderId="1" xfId="0" applyFont="1" applyBorder="1" applyAlignment="1">
      <alignment horizontal="center" vertical="center"/>
    </xf>
    <xf numFmtId="0" fontId="7" fillId="0" borderId="1" xfId="0" applyFont="1" applyFill="1" applyBorder="1" applyAlignment="1">
      <alignment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center"/>
    </xf>
    <xf numFmtId="43" fontId="7" fillId="0" borderId="1" xfId="2" applyFont="1" applyBorder="1" applyAlignment="1">
      <alignment horizontal="center" vertical="center"/>
    </xf>
    <xf numFmtId="0" fontId="7" fillId="5" borderId="1" xfId="0" applyFont="1" applyFill="1" applyBorder="1" applyAlignment="1">
      <alignment horizontal="center" vertical="center"/>
    </xf>
    <xf numFmtId="49" fontId="11" fillId="3" borderId="1" xfId="0" applyNumberFormat="1" applyFont="1" applyFill="1" applyBorder="1" applyAlignment="1">
      <alignment horizontal="center" vertical="center"/>
    </xf>
    <xf numFmtId="0" fontId="11" fillId="3" borderId="1" xfId="0" applyFont="1" applyFill="1" applyBorder="1" applyAlignment="1">
      <alignment horizontal="left" vertical="center" wrapText="1"/>
    </xf>
    <xf numFmtId="0" fontId="2" fillId="3" borderId="1" xfId="0" applyFont="1" applyFill="1" applyBorder="1" applyAlignment="1">
      <alignment horizontal="center" vertical="center"/>
    </xf>
    <xf numFmtId="0" fontId="2" fillId="3" borderId="1" xfId="0" applyFont="1" applyFill="1" applyBorder="1"/>
    <xf numFmtId="164" fontId="2" fillId="3" borderId="1" xfId="0" applyNumberFormat="1" applyFont="1" applyFill="1" applyBorder="1"/>
    <xf numFmtId="164" fontId="11" fillId="3" borderId="1" xfId="0" applyNumberFormat="1" applyFont="1" applyFill="1" applyBorder="1"/>
    <xf numFmtId="0" fontId="2" fillId="0" borderId="1" xfId="0" applyFont="1" applyBorder="1" applyAlignment="1">
      <alignment horizontal="justify" vertical="center" wrapText="1"/>
    </xf>
    <xf numFmtId="0" fontId="2" fillId="0" borderId="1" xfId="0" applyFont="1" applyBorder="1" applyAlignment="1">
      <alignment horizontal="center" vertical="center" wrapText="1"/>
    </xf>
    <xf numFmtId="4" fontId="2" fillId="0" borderId="1" xfId="0" applyNumberFormat="1" applyFont="1" applyBorder="1" applyAlignment="1">
      <alignment horizontal="justify" vertical="center" wrapText="1"/>
    </xf>
    <xf numFmtId="0" fontId="11" fillId="8" borderId="1" xfId="0" applyFont="1" applyFill="1" applyBorder="1" applyAlignment="1">
      <alignment horizontal="justify" vertical="center" wrapText="1"/>
    </xf>
    <xf numFmtId="0" fontId="2" fillId="8" borderId="1" xfId="0" applyFont="1" applyFill="1" applyBorder="1" applyAlignment="1">
      <alignment horizontal="center" vertical="center" wrapText="1"/>
    </xf>
    <xf numFmtId="0" fontId="7" fillId="0" borderId="1" xfId="0" applyFont="1" applyBorder="1" applyAlignment="1">
      <alignment horizontal="justify" vertical="center" wrapText="1"/>
    </xf>
    <xf numFmtId="49" fontId="11" fillId="0" borderId="1" xfId="0" applyNumberFormat="1" applyFont="1" applyFill="1" applyBorder="1" applyAlignment="1">
      <alignment horizontal="justify" vertical="center" wrapText="1"/>
    </xf>
    <xf numFmtId="0" fontId="11" fillId="0" borderId="1" xfId="0" applyFont="1" applyFill="1" applyBorder="1" applyAlignment="1">
      <alignment horizontal="justify" vertical="center" wrapText="1"/>
    </xf>
    <xf numFmtId="0" fontId="7" fillId="0" borderId="1" xfId="0" applyFont="1" applyBorder="1" applyAlignment="1">
      <alignment horizontal="center" vertical="center" wrapText="1"/>
    </xf>
    <xf numFmtId="4" fontId="7" fillId="0" borderId="1" xfId="0" applyNumberFormat="1" applyFont="1" applyBorder="1" applyAlignment="1">
      <alignment horizontal="justify" vertical="center" wrapText="1"/>
    </xf>
    <xf numFmtId="0" fontId="7" fillId="0" borderId="1" xfId="0" applyFont="1" applyFill="1" applyBorder="1" applyAlignment="1">
      <alignment horizontal="center" vertical="center" wrapText="1"/>
    </xf>
    <xf numFmtId="4" fontId="7" fillId="0" borderId="1" xfId="0" applyNumberFormat="1" applyFont="1" applyFill="1" applyBorder="1" applyAlignment="1">
      <alignment horizontal="justify" vertical="center" wrapText="1"/>
    </xf>
    <xf numFmtId="49" fontId="2" fillId="0" borderId="1" xfId="0" applyNumberFormat="1" applyFont="1" applyBorder="1" applyAlignment="1">
      <alignment horizontal="justify" vertical="center" wrapText="1"/>
    </xf>
    <xf numFmtId="49" fontId="7" fillId="0" borderId="1" xfId="0" applyNumberFormat="1" applyFont="1" applyBorder="1" applyAlignment="1">
      <alignment horizontal="justify" vertical="center" wrapText="1"/>
    </xf>
    <xf numFmtId="0" fontId="11" fillId="3" borderId="1" xfId="0" applyFont="1" applyFill="1" applyBorder="1" applyAlignment="1">
      <alignment horizontal="center" vertical="center"/>
    </xf>
    <xf numFmtId="0" fontId="11" fillId="3" borderId="1" xfId="0" applyFont="1" applyFill="1" applyBorder="1" applyAlignment="1">
      <alignment wrapText="1"/>
    </xf>
    <xf numFmtId="43" fontId="11" fillId="3" borderId="1" xfId="0" applyNumberFormat="1" applyFont="1" applyFill="1" applyBorder="1"/>
    <xf numFmtId="0" fontId="7" fillId="0" borderId="1" xfId="0" applyFont="1" applyFill="1" applyBorder="1" applyAlignment="1">
      <alignment horizontal="justify" vertical="center" wrapText="1"/>
    </xf>
    <xf numFmtId="0" fontId="7" fillId="0" borderId="1" xfId="0" applyFont="1" applyFill="1" applyBorder="1" applyAlignment="1">
      <alignment horizontal="justify" vertical="center"/>
    </xf>
    <xf numFmtId="0" fontId="7" fillId="0" borderId="1" xfId="0" applyFont="1" applyBorder="1" applyAlignment="1">
      <alignment horizontal="justify" vertical="center"/>
    </xf>
    <xf numFmtId="4" fontId="16" fillId="0" borderId="1" xfId="0" applyNumberFormat="1" applyFont="1" applyFill="1" applyBorder="1"/>
    <xf numFmtId="0" fontId="7" fillId="0" borderId="1" xfId="0" applyFont="1" applyBorder="1" applyAlignment="1">
      <alignment horizontal="left" vertical="center" wrapText="1"/>
    </xf>
    <xf numFmtId="49" fontId="2" fillId="0" borderId="1" xfId="0" applyNumberFormat="1" applyFont="1" applyBorder="1" applyAlignment="1">
      <alignment horizontal="center" vertical="center"/>
    </xf>
    <xf numFmtId="49" fontId="7" fillId="0" borderId="1" xfId="0" applyNumberFormat="1" applyFont="1" applyFill="1" applyBorder="1" applyAlignment="1">
      <alignment vertical="center" wrapText="1"/>
    </xf>
    <xf numFmtId="0" fontId="14" fillId="2" borderId="4" xfId="0" applyFont="1" applyFill="1" applyBorder="1" applyAlignment="1">
      <alignment horizontal="left" vertical="top" wrapText="1"/>
    </xf>
    <xf numFmtId="43" fontId="11" fillId="2" borderId="7" xfId="0" applyNumberFormat="1" applyFont="1" applyFill="1" applyBorder="1"/>
    <xf numFmtId="0" fontId="7" fillId="5" borderId="5" xfId="0" applyFont="1" applyFill="1" applyBorder="1" applyAlignment="1">
      <alignment horizontal="center" vertical="center"/>
    </xf>
    <xf numFmtId="0" fontId="7" fillId="0"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xf numFmtId="0" fontId="11" fillId="2" borderId="4" xfId="0" applyFont="1" applyFill="1" applyBorder="1" applyAlignment="1">
      <alignment horizontal="left" vertical="top" wrapText="1"/>
    </xf>
    <xf numFmtId="164" fontId="11" fillId="2" borderId="7" xfId="0" applyNumberFormat="1" applyFont="1" applyFill="1" applyBorder="1" applyAlignment="1">
      <alignment horizontal="center" vertical="center"/>
    </xf>
    <xf numFmtId="164" fontId="2" fillId="2" borderId="7" xfId="0" applyNumberFormat="1" applyFont="1" applyFill="1" applyBorder="1" applyAlignment="1">
      <alignment horizontal="center" vertical="center"/>
    </xf>
    <xf numFmtId="0" fontId="7" fillId="0" borderId="5" xfId="0" applyFont="1" applyBorder="1" applyAlignment="1">
      <alignment horizontal="center" vertical="center"/>
    </xf>
    <xf numFmtId="0" fontId="2" fillId="0" borderId="1" xfId="0"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4" fontId="17" fillId="0" borderId="1" xfId="0" applyNumberFormat="1" applyFont="1" applyFill="1" applyBorder="1" applyAlignment="1">
      <alignment horizontal="right" vertical="center"/>
    </xf>
    <xf numFmtId="0" fontId="11" fillId="0" borderId="1" xfId="0" applyFont="1" applyFill="1" applyBorder="1" applyAlignment="1">
      <alignment vertical="center"/>
    </xf>
    <xf numFmtId="0" fontId="2" fillId="0" borderId="1" xfId="0" applyFont="1" applyFill="1" applyBorder="1" applyAlignment="1">
      <alignment horizontal="right" vertical="center" wrapText="1"/>
    </xf>
    <xf numFmtId="0" fontId="17" fillId="0" borderId="1" xfId="0" applyFont="1" applyFill="1" applyBorder="1" applyAlignment="1">
      <alignment horizontal="right" vertical="center"/>
    </xf>
    <xf numFmtId="0" fontId="2" fillId="0" borderId="1" xfId="0" applyFont="1" applyFill="1" applyBorder="1" applyAlignment="1">
      <alignment vertical="center" wrapText="1"/>
    </xf>
    <xf numFmtId="0" fontId="11" fillId="0" borderId="1" xfId="0" applyFont="1" applyFill="1" applyBorder="1" applyAlignment="1">
      <alignment horizontal="right" vertical="center" wrapText="1"/>
    </xf>
    <xf numFmtId="3" fontId="2" fillId="0" borderId="1" xfId="0" applyNumberFormat="1" applyFont="1" applyFill="1" applyBorder="1" applyAlignment="1">
      <alignment horizontal="center" vertical="center"/>
    </xf>
    <xf numFmtId="0" fontId="2" fillId="0" borderId="1" xfId="0" applyFont="1" applyFill="1" applyBorder="1" applyAlignment="1">
      <alignment horizontal="justify" vertical="center"/>
    </xf>
    <xf numFmtId="4" fontId="11" fillId="0" borderId="1" xfId="0" applyNumberFormat="1" applyFont="1" applyFill="1" applyBorder="1" applyAlignment="1">
      <alignment horizontal="right" vertical="center" wrapText="1"/>
    </xf>
    <xf numFmtId="43" fontId="2" fillId="0" borderId="1" xfId="2" applyFont="1" applyFill="1" applyBorder="1"/>
    <xf numFmtId="4" fontId="2" fillId="6" borderId="1" xfId="0" applyNumberFormat="1" applyFont="1" applyFill="1" applyBorder="1" applyAlignment="1">
      <alignment horizontal="justify" vertical="center" wrapText="1"/>
    </xf>
    <xf numFmtId="4" fontId="7" fillId="6" borderId="1" xfId="0" applyNumberFormat="1" applyFont="1" applyFill="1" applyBorder="1" applyAlignment="1">
      <alignment horizontal="justify" vertical="center" wrapText="1"/>
    </xf>
    <xf numFmtId="0" fontId="9" fillId="6" borderId="4" xfId="0" applyFont="1" applyFill="1" applyBorder="1" applyAlignment="1">
      <alignment horizontal="center" vertical="center"/>
    </xf>
    <xf numFmtId="0" fontId="9" fillId="6" borderId="1" xfId="0" applyFont="1" applyFill="1" applyBorder="1" applyAlignment="1">
      <alignment horizontal="center" vertical="center"/>
    </xf>
    <xf numFmtId="43" fontId="0" fillId="6" borderId="1" xfId="2" applyFont="1" applyFill="1" applyBorder="1"/>
    <xf numFmtId="43" fontId="3" fillId="6" borderId="1" xfId="2" applyFont="1" applyFill="1" applyBorder="1" applyAlignment="1">
      <alignment vertical="center"/>
    </xf>
    <xf numFmtId="49" fontId="11" fillId="3" borderId="0" xfId="0" applyNumberFormat="1" applyFont="1" applyFill="1" applyAlignment="1">
      <alignment horizontal="center" vertical="center"/>
    </xf>
    <xf numFmtId="0" fontId="11" fillId="0" borderId="10" xfId="0" applyFont="1" applyBorder="1" applyAlignment="1">
      <alignment horizontal="left" wrapText="1"/>
    </xf>
    <xf numFmtId="0" fontId="5" fillId="5" borderId="0" xfId="0" applyFont="1" applyFill="1" applyBorder="1"/>
    <xf numFmtId="0" fontId="11" fillId="0" borderId="0" xfId="0" applyFont="1" applyBorder="1" applyAlignment="1">
      <alignment horizontal="left" wrapText="1"/>
    </xf>
    <xf numFmtId="49" fontId="2" fillId="0" borderId="1" xfId="0" applyNumberFormat="1" applyFont="1" applyFill="1" applyBorder="1" applyAlignment="1">
      <alignment horizontal="center" vertical="center"/>
    </xf>
    <xf numFmtId="0" fontId="14" fillId="0" borderId="1" xfId="0" applyFont="1" applyFill="1" applyBorder="1" applyAlignment="1">
      <alignment horizontal="left" vertical="top" wrapText="1"/>
    </xf>
    <xf numFmtId="0" fontId="18" fillId="0" borderId="1" xfId="0" applyFont="1" applyBorder="1" applyAlignment="1">
      <alignment vertical="center" wrapText="1"/>
    </xf>
    <xf numFmtId="49" fontId="7" fillId="0" borderId="1" xfId="0" applyNumberFormat="1" applyFont="1" applyBorder="1" applyAlignment="1">
      <alignment horizontal="center"/>
    </xf>
    <xf numFmtId="0" fontId="9" fillId="5" borderId="4" xfId="0" applyFont="1" applyFill="1" applyBorder="1" applyAlignment="1">
      <alignment horizontal="left" vertical="top" wrapText="1"/>
    </xf>
    <xf numFmtId="0" fontId="9" fillId="5" borderId="6" xfId="0" applyFont="1" applyFill="1" applyBorder="1" applyAlignment="1">
      <alignment horizontal="left" vertical="top" wrapText="1"/>
    </xf>
    <xf numFmtId="0" fontId="9" fillId="5" borderId="7" xfId="0" applyFont="1" applyFill="1" applyBorder="1" applyAlignment="1">
      <alignment horizontal="left" vertical="top" wrapText="1"/>
    </xf>
    <xf numFmtId="0" fontId="9" fillId="5" borderId="1" xfId="0" applyFont="1" applyFill="1" applyBorder="1" applyAlignment="1">
      <alignment horizontal="left" vertical="top" wrapText="1"/>
    </xf>
    <xf numFmtId="0" fontId="10" fillId="5" borderId="4"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0" fillId="5" borderId="7" xfId="0" applyFont="1" applyFill="1" applyBorder="1" applyAlignment="1">
      <alignment horizontal="center" vertical="center" wrapText="1"/>
    </xf>
    <xf numFmtId="49" fontId="3" fillId="0" borderId="0" xfId="0" applyNumberFormat="1" applyFont="1" applyBorder="1" applyAlignment="1">
      <alignment horizontal="left" vertical="center" wrapText="1"/>
    </xf>
    <xf numFmtId="0" fontId="3" fillId="0" borderId="0" xfId="0" applyFont="1" applyBorder="1" applyAlignment="1">
      <alignment horizontal="left" vertical="center" wrapText="1"/>
    </xf>
    <xf numFmtId="0" fontId="1" fillId="0" borderId="0" xfId="0" applyFont="1" applyBorder="1" applyAlignment="1">
      <alignment horizontal="left" wrapText="1"/>
    </xf>
    <xf numFmtId="49" fontId="3" fillId="0" borderId="0" xfId="0" applyNumberFormat="1" applyFont="1" applyAlignment="1">
      <alignment horizontal="left" vertical="center" wrapText="1"/>
    </xf>
    <xf numFmtId="49" fontId="3" fillId="0" borderId="0" xfId="0" applyNumberFormat="1" applyFont="1" applyAlignment="1">
      <alignment horizontal="left" vertical="center"/>
    </xf>
    <xf numFmtId="0" fontId="10" fillId="7" borderId="1" xfId="0" applyFont="1" applyFill="1" applyBorder="1" applyAlignment="1">
      <alignment horizontal="center" vertical="top" wrapText="1"/>
    </xf>
    <xf numFmtId="0" fontId="10" fillId="7" borderId="4" xfId="0" applyFont="1" applyFill="1" applyBorder="1" applyAlignment="1">
      <alignment horizontal="center" vertical="top" wrapText="1"/>
    </xf>
    <xf numFmtId="0" fontId="9" fillId="7" borderId="1" xfId="0" applyFont="1" applyFill="1" applyBorder="1" applyAlignment="1">
      <alignment horizontal="center" vertical="top"/>
    </xf>
    <xf numFmtId="0" fontId="9" fillId="7" borderId="4" xfId="0" applyFont="1" applyFill="1" applyBorder="1" applyAlignment="1">
      <alignment horizontal="center" vertical="top"/>
    </xf>
    <xf numFmtId="0" fontId="9" fillId="5" borderId="1" xfId="0" applyFont="1" applyFill="1" applyBorder="1" applyAlignment="1">
      <alignment horizontal="center" vertical="top" wrapText="1"/>
    </xf>
    <xf numFmtId="0" fontId="9" fillId="5" borderId="4" xfId="0" applyFont="1" applyFill="1" applyBorder="1" applyAlignment="1">
      <alignment horizontal="center" vertical="top" wrapText="1"/>
    </xf>
    <xf numFmtId="0" fontId="9" fillId="5" borderId="4"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10" fillId="5" borderId="8" xfId="0" applyFont="1" applyFill="1" applyBorder="1" applyAlignment="1">
      <alignment horizontal="center" vertical="center"/>
    </xf>
    <xf numFmtId="0" fontId="10" fillId="5" borderId="9" xfId="0" applyFont="1" applyFill="1" applyBorder="1" applyAlignment="1">
      <alignment horizontal="center" vertical="center"/>
    </xf>
    <xf numFmtId="0" fontId="10" fillId="5" borderId="4" xfId="0" applyFont="1" applyFill="1" applyBorder="1" applyAlignment="1">
      <alignment horizontal="left" vertical="center" wrapText="1"/>
    </xf>
    <xf numFmtId="0" fontId="10" fillId="5" borderId="6" xfId="0" applyFont="1" applyFill="1" applyBorder="1" applyAlignment="1">
      <alignment horizontal="left" vertical="center" wrapText="1"/>
    </xf>
    <xf numFmtId="0" fontId="10" fillId="5" borderId="7" xfId="0" applyFont="1" applyFill="1" applyBorder="1" applyAlignment="1">
      <alignment horizontal="left" vertical="center" wrapText="1"/>
    </xf>
    <xf numFmtId="0" fontId="2" fillId="5" borderId="4"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43" fontId="0" fillId="0" borderId="4" xfId="2" applyFont="1" applyBorder="1" applyAlignment="1">
      <alignment horizontal="center"/>
    </xf>
    <xf numFmtId="43" fontId="0" fillId="0" borderId="6" xfId="2" applyFont="1" applyBorder="1" applyAlignment="1">
      <alignment horizontal="center"/>
    </xf>
    <xf numFmtId="43" fontId="0" fillId="0" borderId="7" xfId="2" applyFont="1" applyBorder="1" applyAlignment="1">
      <alignment horizontal="center"/>
    </xf>
    <xf numFmtId="0" fontId="14" fillId="2" borderId="4" xfId="0" applyFont="1" applyFill="1" applyBorder="1" applyAlignment="1">
      <alignment horizontal="center" vertical="top" wrapText="1"/>
    </xf>
    <xf numFmtId="0" fontId="14" fillId="2" borderId="6" xfId="0" applyFont="1" applyFill="1" applyBorder="1" applyAlignment="1">
      <alignment horizontal="center" vertical="top" wrapText="1"/>
    </xf>
    <xf numFmtId="0" fontId="14" fillId="2" borderId="7" xfId="0" applyFont="1" applyFill="1" applyBorder="1" applyAlignment="1">
      <alignment horizontal="center" vertical="top" wrapText="1"/>
    </xf>
    <xf numFmtId="0" fontId="2" fillId="0" borderId="1" xfId="0" applyFont="1" applyFill="1" applyBorder="1" applyAlignment="1">
      <alignment vertical="center"/>
    </xf>
    <xf numFmtId="0" fontId="11" fillId="0" borderId="0" xfId="0" applyFont="1" applyAlignment="1">
      <alignment horizontal="center" vertical="center" wrapText="1"/>
    </xf>
    <xf numFmtId="0" fontId="11" fillId="0" borderId="1" xfId="0" applyFont="1" applyFill="1" applyBorder="1" applyAlignment="1">
      <alignment horizontal="justify" vertical="center" wrapText="1"/>
    </xf>
    <xf numFmtId="0" fontId="11" fillId="0" borderId="1" xfId="0" applyFont="1" applyFill="1" applyBorder="1" applyAlignment="1">
      <alignment horizontal="center" vertical="center" wrapText="1"/>
    </xf>
    <xf numFmtId="0" fontId="2" fillId="0" borderId="1" xfId="0" applyFont="1" applyFill="1" applyBorder="1" applyAlignment="1">
      <alignment horizontal="justify" vertical="center"/>
    </xf>
    <xf numFmtId="0" fontId="11" fillId="0" borderId="1" xfId="0" applyFont="1" applyFill="1" applyBorder="1" applyAlignment="1">
      <alignment vertical="center"/>
    </xf>
    <xf numFmtId="0" fontId="11" fillId="0" borderId="1" xfId="0" applyFont="1" applyFill="1" applyBorder="1" applyAlignment="1">
      <alignment horizontal="left" vertical="center" wrapText="1"/>
    </xf>
    <xf numFmtId="0" fontId="11" fillId="0" borderId="1" xfId="0" applyFont="1" applyFill="1" applyBorder="1" applyAlignment="1">
      <alignment vertical="center" wrapText="1"/>
    </xf>
    <xf numFmtId="0" fontId="11" fillId="0" borderId="1" xfId="0" applyFont="1" applyFill="1" applyBorder="1" applyAlignment="1">
      <alignment horizontal="justify" vertical="center"/>
    </xf>
    <xf numFmtId="0" fontId="7" fillId="0" borderId="1" xfId="0" applyFont="1" applyFill="1" applyBorder="1" applyAlignment="1">
      <alignment horizontal="justify" vertical="center"/>
    </xf>
  </cellXfs>
  <cellStyles count="4">
    <cellStyle name="Navadno" xfId="0" builtinId="0"/>
    <cellStyle name="Poudarek6" xfId="3" builtinId="49"/>
    <cellStyle name="Slog 1" xfId="1"/>
    <cellStyle name="Vejica" xfId="2" builtinId="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39"/>
  <sheetViews>
    <sheetView zoomScaleNormal="100" workbookViewId="0">
      <selection activeCell="I13" sqref="I13"/>
    </sheetView>
  </sheetViews>
  <sheetFormatPr defaultColWidth="8.85546875" defaultRowHeight="15" x14ac:dyDescent="0.25"/>
  <cols>
    <col min="1" max="1" width="11" style="3" customWidth="1"/>
    <col min="2" max="2" width="41.140625" style="3" customWidth="1"/>
    <col min="3" max="3" width="8.28515625" style="3" customWidth="1"/>
    <col min="4" max="5" width="8.42578125" style="3" customWidth="1"/>
    <col min="6" max="6" width="15.85546875" style="3" customWidth="1"/>
    <col min="7" max="7" width="8.85546875" style="3"/>
    <col min="8" max="8" width="17.42578125" style="3" customWidth="1"/>
    <col min="9" max="16384" width="8.85546875" style="3"/>
  </cols>
  <sheetData>
    <row r="2" spans="1:8" ht="25.5" customHeight="1" x14ac:dyDescent="0.25">
      <c r="B2" s="187" t="s">
        <v>348</v>
      </c>
      <c r="C2" s="187"/>
      <c r="D2" s="187"/>
      <c r="E2" s="187"/>
      <c r="F2" s="187"/>
      <c r="G2" s="187"/>
    </row>
    <row r="3" spans="1:8" x14ac:dyDescent="0.25">
      <c r="B3" s="174"/>
      <c r="C3" s="174"/>
      <c r="D3" s="174"/>
      <c r="E3" s="174"/>
      <c r="F3" s="174"/>
      <c r="G3" s="174"/>
    </row>
    <row r="4" spans="1:8" ht="41.25" customHeight="1" x14ac:dyDescent="0.25">
      <c r="B4" s="189" t="s">
        <v>350</v>
      </c>
      <c r="C4" s="189"/>
      <c r="D4" s="189"/>
      <c r="E4" s="189"/>
      <c r="F4" s="189"/>
      <c r="G4" s="189"/>
    </row>
    <row r="5" spans="1:8" ht="13.5" customHeight="1" x14ac:dyDescent="0.25">
      <c r="B5" s="175"/>
      <c r="C5" s="175"/>
      <c r="D5" s="175"/>
      <c r="E5" s="175"/>
      <c r="F5" s="174"/>
      <c r="G5" s="174"/>
    </row>
    <row r="6" spans="1:8" ht="57" customHeight="1" x14ac:dyDescent="0.25">
      <c r="B6" s="188" t="s">
        <v>349</v>
      </c>
      <c r="C6" s="188"/>
      <c r="D6" s="188"/>
      <c r="E6" s="188"/>
      <c r="F6" s="188"/>
      <c r="G6" s="188"/>
    </row>
    <row r="7" spans="1:8" ht="20.25" customHeight="1" x14ac:dyDescent="0.25">
      <c r="B7" s="173"/>
      <c r="C7" s="173"/>
      <c r="D7" s="173"/>
      <c r="E7" s="173"/>
    </row>
    <row r="8" spans="1:8" s="4" customFormat="1" ht="51" customHeight="1" x14ac:dyDescent="0.2">
      <c r="A8" s="15"/>
      <c r="B8" s="184" t="s">
        <v>21</v>
      </c>
      <c r="C8" s="185"/>
      <c r="D8" s="185"/>
      <c r="E8" s="186"/>
      <c r="F8" s="16" t="s">
        <v>20</v>
      </c>
    </row>
    <row r="9" spans="1:8" s="4" customFormat="1" ht="24.75" customHeight="1" x14ac:dyDescent="0.2">
      <c r="A9" s="16">
        <v>1</v>
      </c>
      <c r="B9" s="183" t="str">
        <f>+'1_Predhodne preveritve in opt.'!B2</f>
        <v xml:space="preserve">Predhodne preveritve in optimizacije za opredelitev rešitev za obravnavo v ŠV/PIZ </v>
      </c>
      <c r="C9" s="183"/>
      <c r="D9" s="183"/>
      <c r="E9" s="183"/>
      <c r="F9" s="77">
        <f>+'1_Predhodne preveritve in opt.'!F2</f>
        <v>0</v>
      </c>
    </row>
    <row r="10" spans="1:8" s="4" customFormat="1" ht="18" customHeight="1" x14ac:dyDescent="0.2">
      <c r="A10" s="16">
        <v>2</v>
      </c>
      <c r="B10" s="183" t="str">
        <f>+'2_ŠV_PIZ'!B2</f>
        <v>Študija variant / predinvesticijska zasnova</v>
      </c>
      <c r="C10" s="183"/>
      <c r="D10" s="183"/>
      <c r="E10" s="183"/>
      <c r="F10" s="77">
        <f>+'2_ŠV_PIZ'!F2</f>
        <v>0</v>
      </c>
    </row>
    <row r="11" spans="1:8" s="4" customFormat="1" ht="23.25" customHeight="1" x14ac:dyDescent="0.2">
      <c r="A11" s="16">
        <v>3</v>
      </c>
      <c r="B11" s="183" t="str">
        <f>+'3 DPN'!B2</f>
        <v xml:space="preserve">Izdelava državnega prostorskega načrta </v>
      </c>
      <c r="C11" s="183"/>
      <c r="D11" s="183"/>
      <c r="E11" s="183"/>
      <c r="F11" s="19">
        <f>+'3 DPN'!F2</f>
        <v>0</v>
      </c>
    </row>
    <row r="12" spans="1:8" s="4" customFormat="1" ht="21.75" customHeight="1" x14ac:dyDescent="0.2">
      <c r="A12" s="16" t="s">
        <v>15</v>
      </c>
      <c r="B12" s="183" t="str">
        <f>+'4.1'!B2</f>
        <v>Izdelava strokovnih podlag v fazi ŠV/PIZ</v>
      </c>
      <c r="C12" s="183"/>
      <c r="D12" s="183"/>
      <c r="E12" s="183"/>
      <c r="F12" s="77">
        <f>+'4.1'!F2</f>
        <v>0</v>
      </c>
    </row>
    <row r="13" spans="1:8" s="4" customFormat="1" ht="23.25" customHeight="1" x14ac:dyDescent="0.2">
      <c r="A13" s="16" t="s">
        <v>24</v>
      </c>
      <c r="B13" s="183" t="str">
        <f>+'4.2'!B2</f>
        <v>Izdelava podrobnejših tehničnih rešitev in podrobnejših strokovnih podlag v fazi DPN</v>
      </c>
      <c r="C13" s="183"/>
      <c r="D13" s="183"/>
      <c r="E13" s="183"/>
      <c r="F13" s="77">
        <f>+'4.2'!F2</f>
        <v>0</v>
      </c>
    </row>
    <row r="14" spans="1:8" s="4" customFormat="1" ht="27.75" customHeight="1" x14ac:dyDescent="0.2">
      <c r="A14" s="16" t="s">
        <v>17</v>
      </c>
      <c r="B14" s="183" t="str">
        <f>+'4.3'!B2</f>
        <v>Strokovne podlage, ki se izdelajo v fazi ŠV/PIZ in dopolnijo v fazi DPN /SP ki se izdelajo v fazi DPN</v>
      </c>
      <c r="C14" s="183"/>
      <c r="D14" s="183"/>
      <c r="E14" s="183"/>
      <c r="F14" s="77">
        <f>+'4.3'!I2</f>
        <v>0</v>
      </c>
    </row>
    <row r="15" spans="1:8" ht="18" customHeight="1" x14ac:dyDescent="0.25">
      <c r="A15" s="16">
        <v>5</v>
      </c>
      <c r="B15" s="183" t="s">
        <v>18</v>
      </c>
      <c r="C15" s="183"/>
      <c r="D15" s="183"/>
      <c r="E15" s="183"/>
      <c r="F15" s="93">
        <f>+'5, 7, 8, 9, 10'!F2</f>
        <v>0</v>
      </c>
    </row>
    <row r="16" spans="1:8" ht="21.75" customHeight="1" x14ac:dyDescent="0.25">
      <c r="A16" s="16">
        <v>6</v>
      </c>
      <c r="B16" s="183" t="str">
        <f>+'6_OP s strok podlagami'!B2</f>
        <v>Izdelava Okoljskega poročila in elaboratov/ strokovnih podlag za fazo ŠV in DPN</v>
      </c>
      <c r="C16" s="183"/>
      <c r="D16" s="183"/>
      <c r="E16" s="183"/>
      <c r="F16" s="93">
        <f>+'6_OP s strok podlagami'!F2</f>
        <v>0</v>
      </c>
      <c r="H16" s="92"/>
    </row>
    <row r="17" spans="1:6" ht="18" customHeight="1" x14ac:dyDescent="0.25">
      <c r="A17" s="16">
        <v>7</v>
      </c>
      <c r="B17" s="183" t="s">
        <v>90</v>
      </c>
      <c r="C17" s="183"/>
      <c r="D17" s="183"/>
      <c r="E17" s="183"/>
      <c r="F17" s="77">
        <f>+'5, 7, 8, 9, 10'!F6</f>
        <v>0</v>
      </c>
    </row>
    <row r="18" spans="1:6" ht="18" customHeight="1" x14ac:dyDescent="0.25">
      <c r="A18" s="16">
        <v>8</v>
      </c>
      <c r="B18" s="180" t="s">
        <v>96</v>
      </c>
      <c r="C18" s="181"/>
      <c r="D18" s="181"/>
      <c r="E18" s="182"/>
      <c r="F18" s="77">
        <f>+'5, 7, 8, 9, 10'!F9</f>
        <v>0</v>
      </c>
    </row>
    <row r="19" spans="1:6" x14ac:dyDescent="0.25">
      <c r="A19" s="20">
        <v>9</v>
      </c>
      <c r="B19" s="183" t="s">
        <v>301</v>
      </c>
      <c r="C19" s="183"/>
      <c r="D19" s="183"/>
      <c r="E19" s="183"/>
      <c r="F19" s="93">
        <f>+'5, 7, 8, 9, 10'!F13</f>
        <v>0</v>
      </c>
    </row>
    <row r="20" spans="1:6" ht="24" customHeight="1" x14ac:dyDescent="0.25">
      <c r="A20" s="20">
        <v>10</v>
      </c>
      <c r="B20" s="180" t="s">
        <v>75</v>
      </c>
      <c r="C20" s="181"/>
      <c r="D20" s="181"/>
      <c r="E20" s="182"/>
      <c r="F20" s="93">
        <f>+'5, 7, 8, 9, 10'!F16</f>
        <v>0</v>
      </c>
    </row>
    <row r="21" spans="1:6" ht="21.75" customHeight="1" x14ac:dyDescent="0.25">
      <c r="A21" s="20">
        <v>11</v>
      </c>
      <c r="B21" s="180" t="s">
        <v>10</v>
      </c>
      <c r="C21" s="181"/>
      <c r="D21" s="181"/>
      <c r="E21" s="182"/>
      <c r="F21" s="93">
        <f>+'5, 7, 8, 9, 10'!F19</f>
        <v>0</v>
      </c>
    </row>
    <row r="22" spans="1:6" s="4" customFormat="1" ht="12.75" x14ac:dyDescent="0.2">
      <c r="A22" s="201"/>
      <c r="B22" s="201"/>
      <c r="C22" s="201"/>
      <c r="D22" s="201"/>
      <c r="E22" s="202"/>
      <c r="F22" s="21">
        <f>SUM(F9:F21)</f>
        <v>0</v>
      </c>
    </row>
    <row r="23" spans="1:6" s="4" customFormat="1" ht="24" x14ac:dyDescent="0.2">
      <c r="A23" s="22"/>
      <c r="B23" s="23"/>
      <c r="C23" s="16" t="s">
        <v>0</v>
      </c>
      <c r="D23" s="16" t="s">
        <v>38</v>
      </c>
      <c r="E23" s="24" t="s">
        <v>1</v>
      </c>
      <c r="F23" s="18"/>
    </row>
    <row r="24" spans="1:6" ht="45.75" customHeight="1" x14ac:dyDescent="0.25">
      <c r="A24" s="17"/>
      <c r="B24" s="25" t="s">
        <v>49</v>
      </c>
      <c r="C24" s="198" t="s">
        <v>302</v>
      </c>
      <c r="D24" s="199"/>
      <c r="E24" s="200"/>
      <c r="F24" s="18">
        <f>+F22*0.03</f>
        <v>0</v>
      </c>
    </row>
    <row r="25" spans="1:6" ht="45.75" customHeight="1" x14ac:dyDescent="0.25">
      <c r="A25" s="17"/>
      <c r="B25" s="25" t="s">
        <v>73</v>
      </c>
      <c r="C25" s="26" t="s">
        <v>41</v>
      </c>
      <c r="D25" s="168"/>
      <c r="E25" s="27">
        <v>1200</v>
      </c>
      <c r="F25" s="18">
        <f>E25*D25</f>
        <v>0</v>
      </c>
    </row>
    <row r="26" spans="1:6" ht="45.75" customHeight="1" x14ac:dyDescent="0.25">
      <c r="A26" s="17"/>
      <c r="B26" s="25" t="s">
        <v>74</v>
      </c>
      <c r="C26" s="26" t="s">
        <v>41</v>
      </c>
      <c r="D26" s="168"/>
      <c r="E26" s="27">
        <v>2000</v>
      </c>
      <c r="F26" s="18">
        <f>E26*D26</f>
        <v>0</v>
      </c>
    </row>
    <row r="27" spans="1:6" ht="27.75" customHeight="1" x14ac:dyDescent="0.25">
      <c r="A27" s="17"/>
      <c r="B27" s="203" t="s">
        <v>33</v>
      </c>
      <c r="C27" s="204"/>
      <c r="D27" s="204"/>
      <c r="E27" s="204"/>
      <c r="F27" s="205"/>
    </row>
    <row r="28" spans="1:6" ht="17.25" customHeight="1" x14ac:dyDescent="0.25">
      <c r="A28" s="17"/>
      <c r="B28" s="25" t="s">
        <v>34</v>
      </c>
      <c r="C28" s="26" t="s">
        <v>41</v>
      </c>
      <c r="D28" s="169"/>
      <c r="E28" s="27">
        <v>600</v>
      </c>
      <c r="F28" s="18">
        <f>E28*D28</f>
        <v>0</v>
      </c>
    </row>
    <row r="29" spans="1:6" ht="17.25" customHeight="1" x14ac:dyDescent="0.25">
      <c r="A29" s="17"/>
      <c r="B29" s="25" t="s">
        <v>72</v>
      </c>
      <c r="C29" s="26" t="s">
        <v>41</v>
      </c>
      <c r="D29" s="169"/>
      <c r="E29" s="27">
        <v>640</v>
      </c>
      <c r="F29" s="18">
        <f t="shared" ref="F29:F31" si="0">E29*D29</f>
        <v>0</v>
      </c>
    </row>
    <row r="30" spans="1:6" x14ac:dyDescent="0.25">
      <c r="A30" s="17"/>
      <c r="B30" s="25" t="s">
        <v>35</v>
      </c>
      <c r="C30" s="26" t="s">
        <v>41</v>
      </c>
      <c r="D30" s="169"/>
      <c r="E30" s="27">
        <v>1280</v>
      </c>
      <c r="F30" s="18">
        <f t="shared" si="0"/>
        <v>0</v>
      </c>
    </row>
    <row r="31" spans="1:6" ht="18.75" customHeight="1" x14ac:dyDescent="0.25">
      <c r="A31" s="17"/>
      <c r="B31" s="25" t="s">
        <v>36</v>
      </c>
      <c r="C31" s="26" t="s">
        <v>41</v>
      </c>
      <c r="D31" s="169"/>
      <c r="E31" s="27">
        <v>920</v>
      </c>
      <c r="F31" s="18">
        <f t="shared" si="0"/>
        <v>0</v>
      </c>
    </row>
    <row r="32" spans="1:6" x14ac:dyDescent="0.25">
      <c r="A32" s="17"/>
      <c r="B32" s="17"/>
      <c r="C32" s="17"/>
      <c r="D32" s="17"/>
      <c r="E32" s="17"/>
      <c r="F32" s="18"/>
    </row>
    <row r="33" spans="1:8" x14ac:dyDescent="0.25">
      <c r="A33" s="17"/>
      <c r="B33" s="17"/>
      <c r="C33" s="194" t="s">
        <v>23</v>
      </c>
      <c r="D33" s="195"/>
      <c r="E33" s="94"/>
      <c r="F33" s="95">
        <f>SUM(F22:F31)</f>
        <v>0</v>
      </c>
      <c r="H33" s="104"/>
    </row>
    <row r="34" spans="1:8" x14ac:dyDescent="0.25">
      <c r="A34" s="17"/>
      <c r="B34" s="17"/>
      <c r="C34" s="196" t="s">
        <v>50</v>
      </c>
      <c r="D34" s="197"/>
      <c r="E34" s="87"/>
      <c r="F34" s="18">
        <f>+F33*0.22</f>
        <v>0</v>
      </c>
    </row>
    <row r="35" spans="1:8" ht="27.75" customHeight="1" x14ac:dyDescent="0.25">
      <c r="A35" s="17"/>
      <c r="B35" s="17"/>
      <c r="C35" s="192" t="s">
        <v>51</v>
      </c>
      <c r="D35" s="193"/>
      <c r="E35" s="96"/>
      <c r="F35" s="95">
        <f>SUM(F33:F34)</f>
        <v>0</v>
      </c>
      <c r="H35" s="104"/>
    </row>
    <row r="39" spans="1:8" ht="128.25" customHeight="1" x14ac:dyDescent="0.25">
      <c r="B39" s="190" t="s">
        <v>351</v>
      </c>
      <c r="C39" s="191"/>
      <c r="D39" s="191"/>
      <c r="E39" s="191"/>
      <c r="F39" s="191"/>
      <c r="G39" s="191"/>
    </row>
  </sheetData>
  <mergeCells count="24">
    <mergeCell ref="B2:G2"/>
    <mergeCell ref="B6:G6"/>
    <mergeCell ref="B4:G4"/>
    <mergeCell ref="B39:G39"/>
    <mergeCell ref="B16:E16"/>
    <mergeCell ref="B15:E15"/>
    <mergeCell ref="C35:D35"/>
    <mergeCell ref="B19:E19"/>
    <mergeCell ref="B17:E17"/>
    <mergeCell ref="C33:D33"/>
    <mergeCell ref="C34:D34"/>
    <mergeCell ref="C24:E24"/>
    <mergeCell ref="A22:E22"/>
    <mergeCell ref="B27:F27"/>
    <mergeCell ref="B21:E21"/>
    <mergeCell ref="B20:E20"/>
    <mergeCell ref="B18:E18"/>
    <mergeCell ref="B14:E14"/>
    <mergeCell ref="B10:E10"/>
    <mergeCell ref="B8:E8"/>
    <mergeCell ref="B13:E13"/>
    <mergeCell ref="B12:E12"/>
    <mergeCell ref="B11:E11"/>
    <mergeCell ref="B9:E9"/>
  </mergeCells>
  <pageMargins left="0.7" right="0.7" top="0.75" bottom="0.75" header="0.3" footer="0.3"/>
  <pageSetup paperSize="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06"/>
  <sheetViews>
    <sheetView workbookViewId="0">
      <selection activeCell="B2" sqref="B2:F2"/>
    </sheetView>
  </sheetViews>
  <sheetFormatPr defaultRowHeight="15" x14ac:dyDescent="0.25"/>
  <cols>
    <col min="2" max="2" width="46" customWidth="1"/>
    <col min="3" max="3" width="26.140625" customWidth="1"/>
    <col min="4" max="4" width="11.140625" customWidth="1"/>
    <col min="5" max="5" width="13.42578125" customWidth="1"/>
    <col min="6" max="6" width="12.5703125" customWidth="1"/>
    <col min="7" max="7" width="12.140625" customWidth="1"/>
  </cols>
  <sheetData>
    <row r="2" spans="1:9" ht="28.5" customHeight="1" x14ac:dyDescent="0.25">
      <c r="A2" s="81"/>
      <c r="B2" s="216" t="s">
        <v>347</v>
      </c>
      <c r="C2" s="216"/>
      <c r="D2" s="216"/>
      <c r="E2" s="216"/>
      <c r="F2" s="216"/>
      <c r="I2" s="81"/>
    </row>
    <row r="3" spans="1:9" x14ac:dyDescent="0.25">
      <c r="B3" s="82"/>
    </row>
    <row r="4" spans="1:9" x14ac:dyDescent="0.25">
      <c r="B4" s="217" t="s">
        <v>105</v>
      </c>
      <c r="C4" s="218" t="s">
        <v>106</v>
      </c>
      <c r="D4" s="218" t="s">
        <v>107</v>
      </c>
      <c r="E4" s="47" t="s">
        <v>108</v>
      </c>
      <c r="F4" s="47" t="s">
        <v>109</v>
      </c>
    </row>
    <row r="5" spans="1:9" ht="25.5" x14ac:dyDescent="0.25">
      <c r="B5" s="217"/>
      <c r="C5" s="218"/>
      <c r="D5" s="218"/>
      <c r="E5" s="47" t="s">
        <v>110</v>
      </c>
      <c r="F5" s="47" t="s">
        <v>110</v>
      </c>
    </row>
    <row r="6" spans="1:9" x14ac:dyDescent="0.25">
      <c r="B6" s="217" t="s">
        <v>111</v>
      </c>
      <c r="C6" s="217"/>
      <c r="D6" s="217"/>
      <c r="E6" s="217"/>
      <c r="F6" s="217"/>
    </row>
    <row r="7" spans="1:9" x14ac:dyDescent="0.25">
      <c r="B7" s="55" t="s">
        <v>112</v>
      </c>
      <c r="C7" s="154" t="s">
        <v>14</v>
      </c>
      <c r="D7" s="155">
        <v>5</v>
      </c>
      <c r="E7" s="80"/>
      <c r="F7" s="156">
        <f>D7*E7</f>
        <v>0</v>
      </c>
    </row>
    <row r="8" spans="1:9" ht="25.5" x14ac:dyDescent="0.25">
      <c r="B8" s="55" t="s">
        <v>113</v>
      </c>
      <c r="C8" s="154" t="s">
        <v>114</v>
      </c>
      <c r="D8" s="155">
        <v>2</v>
      </c>
      <c r="E8" s="80"/>
      <c r="F8" s="156">
        <f t="shared" ref="F8:F18" si="0">D8*E8</f>
        <v>0</v>
      </c>
    </row>
    <row r="9" spans="1:9" x14ac:dyDescent="0.25">
      <c r="B9" s="55" t="s">
        <v>115</v>
      </c>
      <c r="C9" s="154" t="s">
        <v>116</v>
      </c>
      <c r="D9" s="155">
        <v>119</v>
      </c>
      <c r="E9" s="80"/>
      <c r="F9" s="156">
        <f t="shared" si="0"/>
        <v>0</v>
      </c>
    </row>
    <row r="10" spans="1:9" x14ac:dyDescent="0.25">
      <c r="B10" s="55" t="s">
        <v>117</v>
      </c>
      <c r="C10" s="154" t="s">
        <v>116</v>
      </c>
      <c r="D10" s="155">
        <v>15</v>
      </c>
      <c r="E10" s="80"/>
      <c r="F10" s="156">
        <f t="shared" si="0"/>
        <v>0</v>
      </c>
    </row>
    <row r="11" spans="1:9" x14ac:dyDescent="0.25">
      <c r="B11" s="157" t="s">
        <v>118</v>
      </c>
      <c r="C11" s="215" t="s">
        <v>119</v>
      </c>
      <c r="D11" s="215"/>
      <c r="E11" s="158"/>
      <c r="F11" s="159"/>
    </row>
    <row r="12" spans="1:9" x14ac:dyDescent="0.25">
      <c r="B12" s="157"/>
      <c r="C12" s="215" t="s">
        <v>120</v>
      </c>
      <c r="D12" s="215"/>
      <c r="E12" s="158"/>
      <c r="F12" s="159"/>
    </row>
    <row r="13" spans="1:9" x14ac:dyDescent="0.25">
      <c r="B13" s="157"/>
      <c r="C13" s="215" t="s">
        <v>121</v>
      </c>
      <c r="D13" s="215"/>
      <c r="E13" s="158"/>
      <c r="F13" s="159"/>
    </row>
    <row r="14" spans="1:9" x14ac:dyDescent="0.25">
      <c r="B14" s="55" t="s">
        <v>122</v>
      </c>
      <c r="C14" s="154" t="s">
        <v>123</v>
      </c>
      <c r="D14" s="155">
        <v>160</v>
      </c>
      <c r="E14" s="80"/>
      <c r="F14" s="156">
        <f t="shared" si="0"/>
        <v>0</v>
      </c>
    </row>
    <row r="15" spans="1:9" x14ac:dyDescent="0.25">
      <c r="B15" s="160" t="s">
        <v>124</v>
      </c>
      <c r="C15" s="154" t="s">
        <v>123</v>
      </c>
      <c r="D15" s="155">
        <v>120</v>
      </c>
      <c r="E15" s="80"/>
      <c r="F15" s="156">
        <f t="shared" si="0"/>
        <v>0</v>
      </c>
    </row>
    <row r="16" spans="1:9" x14ac:dyDescent="0.25">
      <c r="B16" s="160" t="s">
        <v>125</v>
      </c>
      <c r="C16" s="154" t="s">
        <v>123</v>
      </c>
      <c r="D16" s="155">
        <v>100</v>
      </c>
      <c r="E16" s="80"/>
      <c r="F16" s="156">
        <f t="shared" si="0"/>
        <v>0</v>
      </c>
      <c r="H16" s="83"/>
    </row>
    <row r="17" spans="2:8" x14ac:dyDescent="0.25">
      <c r="B17" s="55" t="s">
        <v>126</v>
      </c>
      <c r="C17" s="154" t="s">
        <v>123</v>
      </c>
      <c r="D17" s="155">
        <v>70</v>
      </c>
      <c r="E17" s="80"/>
      <c r="F17" s="156">
        <f t="shared" si="0"/>
        <v>0</v>
      </c>
    </row>
    <row r="18" spans="2:8" x14ac:dyDescent="0.25">
      <c r="B18" s="160" t="s">
        <v>127</v>
      </c>
      <c r="C18" s="154" t="s">
        <v>123</v>
      </c>
      <c r="D18" s="155">
        <v>450</v>
      </c>
      <c r="E18" s="80"/>
      <c r="F18" s="156">
        <f t="shared" si="0"/>
        <v>0</v>
      </c>
    </row>
    <row r="19" spans="2:8" x14ac:dyDescent="0.25">
      <c r="B19" s="222" t="s">
        <v>128</v>
      </c>
      <c r="C19" s="215" t="s">
        <v>129</v>
      </c>
      <c r="D19" s="215"/>
      <c r="E19" s="158"/>
      <c r="F19" s="158"/>
    </row>
    <row r="20" spans="2:8" x14ac:dyDescent="0.25">
      <c r="B20" s="222"/>
      <c r="C20" s="215" t="s">
        <v>130</v>
      </c>
      <c r="D20" s="215"/>
      <c r="E20" s="158"/>
      <c r="F20" s="158"/>
    </row>
    <row r="21" spans="2:8" x14ac:dyDescent="0.25">
      <c r="B21" s="222"/>
      <c r="C21" s="215" t="s">
        <v>131</v>
      </c>
      <c r="D21" s="215"/>
      <c r="E21" s="158"/>
      <c r="F21" s="158"/>
    </row>
    <row r="22" spans="2:8" x14ac:dyDescent="0.25">
      <c r="B22" s="222"/>
      <c r="C22" s="215" t="s">
        <v>132</v>
      </c>
      <c r="D22" s="215"/>
      <c r="E22" s="158"/>
      <c r="F22" s="158"/>
    </row>
    <row r="23" spans="2:8" x14ac:dyDescent="0.25">
      <c r="B23" s="222"/>
      <c r="C23" s="215" t="s">
        <v>133</v>
      </c>
      <c r="D23" s="215"/>
      <c r="E23" s="158"/>
      <c r="F23" s="158"/>
      <c r="H23" s="83"/>
    </row>
    <row r="24" spans="2:8" x14ac:dyDescent="0.25">
      <c r="B24" s="55" t="s">
        <v>122</v>
      </c>
      <c r="C24" s="154" t="s">
        <v>123</v>
      </c>
      <c r="D24" s="155">
        <v>740</v>
      </c>
      <c r="E24" s="80"/>
      <c r="F24" s="156">
        <f t="shared" ref="F24:F33" si="1">D24*E24</f>
        <v>0</v>
      </c>
    </row>
    <row r="25" spans="2:8" x14ac:dyDescent="0.25">
      <c r="B25" s="160" t="s">
        <v>124</v>
      </c>
      <c r="C25" s="154" t="s">
        <v>123</v>
      </c>
      <c r="D25" s="155">
        <v>470</v>
      </c>
      <c r="E25" s="80"/>
      <c r="F25" s="156">
        <f t="shared" si="1"/>
        <v>0</v>
      </c>
    </row>
    <row r="26" spans="2:8" x14ac:dyDescent="0.25">
      <c r="B26" s="55" t="s">
        <v>134</v>
      </c>
      <c r="C26" s="154" t="s">
        <v>123</v>
      </c>
      <c r="D26" s="155">
        <v>200</v>
      </c>
      <c r="E26" s="80"/>
      <c r="F26" s="156">
        <f t="shared" si="1"/>
        <v>0</v>
      </c>
    </row>
    <row r="27" spans="2:8" x14ac:dyDescent="0.25">
      <c r="B27" s="55" t="s">
        <v>135</v>
      </c>
      <c r="C27" s="154" t="s">
        <v>123</v>
      </c>
      <c r="D27" s="155">
        <v>200</v>
      </c>
      <c r="E27" s="80"/>
      <c r="F27" s="156">
        <f t="shared" si="1"/>
        <v>0</v>
      </c>
    </row>
    <row r="28" spans="2:8" ht="25.5" x14ac:dyDescent="0.25">
      <c r="B28" s="55" t="s">
        <v>136</v>
      </c>
      <c r="C28" s="154" t="s">
        <v>123</v>
      </c>
      <c r="D28" s="155">
        <v>400</v>
      </c>
      <c r="E28" s="80"/>
      <c r="F28" s="156">
        <f t="shared" si="1"/>
        <v>0</v>
      </c>
    </row>
    <row r="29" spans="2:8" x14ac:dyDescent="0.25">
      <c r="B29" s="160" t="s">
        <v>127</v>
      </c>
      <c r="C29" s="154" t="s">
        <v>123</v>
      </c>
      <c r="D29" s="155">
        <v>1990</v>
      </c>
      <c r="E29" s="80"/>
      <c r="F29" s="156">
        <f t="shared" si="1"/>
        <v>0</v>
      </c>
    </row>
    <row r="30" spans="2:8" x14ac:dyDescent="0.25">
      <c r="B30" s="126" t="s">
        <v>137</v>
      </c>
      <c r="C30" s="47"/>
      <c r="D30" s="161"/>
      <c r="E30" s="158"/>
      <c r="F30" s="156"/>
    </row>
    <row r="31" spans="2:8" x14ac:dyDescent="0.25">
      <c r="B31" s="55" t="s">
        <v>138</v>
      </c>
      <c r="C31" s="154" t="s">
        <v>116</v>
      </c>
      <c r="D31" s="155">
        <v>400</v>
      </c>
      <c r="E31" s="80"/>
      <c r="F31" s="156">
        <f t="shared" si="1"/>
        <v>0</v>
      </c>
    </row>
    <row r="32" spans="2:8" x14ac:dyDescent="0.25">
      <c r="B32" s="55" t="s">
        <v>139</v>
      </c>
      <c r="C32" s="154" t="s">
        <v>116</v>
      </c>
      <c r="D32" s="155">
        <v>200</v>
      </c>
      <c r="E32" s="80"/>
      <c r="F32" s="156">
        <f t="shared" si="1"/>
        <v>0</v>
      </c>
    </row>
    <row r="33" spans="2:6" x14ac:dyDescent="0.25">
      <c r="B33" s="55" t="s">
        <v>140</v>
      </c>
      <c r="C33" s="154" t="s">
        <v>116</v>
      </c>
      <c r="D33" s="155">
        <v>150</v>
      </c>
      <c r="E33" s="80"/>
      <c r="F33" s="156">
        <f t="shared" si="1"/>
        <v>0</v>
      </c>
    </row>
    <row r="34" spans="2:6" x14ac:dyDescent="0.25">
      <c r="B34" s="220" t="s">
        <v>141</v>
      </c>
      <c r="C34" s="220"/>
      <c r="D34" s="220"/>
      <c r="E34" s="220"/>
      <c r="F34" s="220"/>
    </row>
    <row r="35" spans="2:6" x14ac:dyDescent="0.25">
      <c r="B35" s="55" t="s">
        <v>142</v>
      </c>
      <c r="C35" s="154" t="s">
        <v>116</v>
      </c>
      <c r="D35" s="155">
        <v>250</v>
      </c>
      <c r="E35" s="80"/>
      <c r="F35" s="156">
        <f t="shared" ref="F35:F97" si="2">D35*E35</f>
        <v>0</v>
      </c>
    </row>
    <row r="36" spans="2:6" ht="25.5" x14ac:dyDescent="0.25">
      <c r="B36" s="55" t="s">
        <v>143</v>
      </c>
      <c r="C36" s="154" t="s">
        <v>116</v>
      </c>
      <c r="D36" s="155">
        <v>40</v>
      </c>
      <c r="E36" s="80"/>
      <c r="F36" s="156">
        <f t="shared" si="2"/>
        <v>0</v>
      </c>
    </row>
    <row r="37" spans="2:6" x14ac:dyDescent="0.25">
      <c r="B37" s="55" t="s">
        <v>144</v>
      </c>
      <c r="C37" s="154" t="s">
        <v>116</v>
      </c>
      <c r="D37" s="155">
        <v>40</v>
      </c>
      <c r="E37" s="80"/>
      <c r="F37" s="156">
        <f t="shared" si="2"/>
        <v>0</v>
      </c>
    </row>
    <row r="38" spans="2:6" x14ac:dyDescent="0.25">
      <c r="B38" s="55" t="s">
        <v>145</v>
      </c>
      <c r="C38" s="154" t="s">
        <v>116</v>
      </c>
      <c r="D38" s="155">
        <v>450</v>
      </c>
      <c r="E38" s="80"/>
      <c r="F38" s="156">
        <f t="shared" si="2"/>
        <v>0</v>
      </c>
    </row>
    <row r="39" spans="2:6" x14ac:dyDescent="0.25">
      <c r="B39" s="55" t="s">
        <v>146</v>
      </c>
      <c r="C39" s="154" t="s">
        <v>116</v>
      </c>
      <c r="D39" s="155">
        <v>15</v>
      </c>
      <c r="E39" s="80"/>
      <c r="F39" s="156">
        <f t="shared" si="2"/>
        <v>0</v>
      </c>
    </row>
    <row r="40" spans="2:6" ht="25.5" x14ac:dyDescent="0.25">
      <c r="B40" s="55" t="s">
        <v>147</v>
      </c>
      <c r="C40" s="154" t="s">
        <v>123</v>
      </c>
      <c r="D40" s="155">
        <v>450</v>
      </c>
      <c r="E40" s="80"/>
      <c r="F40" s="156">
        <f t="shared" si="2"/>
        <v>0</v>
      </c>
    </row>
    <row r="41" spans="2:6" x14ac:dyDescent="0.25">
      <c r="B41" s="55" t="s">
        <v>148</v>
      </c>
      <c r="C41" s="154" t="s">
        <v>116</v>
      </c>
      <c r="D41" s="155">
        <v>20</v>
      </c>
      <c r="E41" s="80"/>
      <c r="F41" s="156">
        <f t="shared" si="2"/>
        <v>0</v>
      </c>
    </row>
    <row r="42" spans="2:6" ht="25.5" x14ac:dyDescent="0.25">
      <c r="B42" s="55" t="s">
        <v>149</v>
      </c>
      <c r="C42" s="154" t="s">
        <v>123</v>
      </c>
      <c r="D42" s="155">
        <f>50*15</f>
        <v>750</v>
      </c>
      <c r="E42" s="80"/>
      <c r="F42" s="156">
        <f t="shared" si="2"/>
        <v>0</v>
      </c>
    </row>
    <row r="43" spans="2:6" ht="25.5" x14ac:dyDescent="0.25">
      <c r="B43" s="55" t="s">
        <v>150</v>
      </c>
      <c r="C43" s="154" t="s">
        <v>123</v>
      </c>
      <c r="D43" s="155">
        <v>560</v>
      </c>
      <c r="E43" s="80"/>
      <c r="F43" s="156">
        <f t="shared" si="2"/>
        <v>0</v>
      </c>
    </row>
    <row r="44" spans="2:6" x14ac:dyDescent="0.25">
      <c r="B44" s="55" t="s">
        <v>151</v>
      </c>
      <c r="C44" s="154" t="s">
        <v>116</v>
      </c>
      <c r="D44" s="155">
        <v>20</v>
      </c>
      <c r="E44" s="80"/>
      <c r="F44" s="156">
        <f t="shared" si="2"/>
        <v>0</v>
      </c>
    </row>
    <row r="45" spans="2:6" ht="25.5" x14ac:dyDescent="0.25">
      <c r="B45" s="55" t="s">
        <v>152</v>
      </c>
      <c r="C45" s="154" t="s">
        <v>116</v>
      </c>
      <c r="D45" s="155">
        <v>15</v>
      </c>
      <c r="E45" s="80"/>
      <c r="F45" s="156">
        <f t="shared" si="2"/>
        <v>0</v>
      </c>
    </row>
    <row r="46" spans="2:6" ht="25.5" x14ac:dyDescent="0.25">
      <c r="B46" s="55" t="s">
        <v>153</v>
      </c>
      <c r="C46" s="154" t="s">
        <v>123</v>
      </c>
      <c r="D46" s="155">
        <v>150</v>
      </c>
      <c r="E46" s="80"/>
      <c r="F46" s="156">
        <f t="shared" si="2"/>
        <v>0</v>
      </c>
    </row>
    <row r="47" spans="2:6" ht="25.5" x14ac:dyDescent="0.25">
      <c r="B47" s="55" t="s">
        <v>154</v>
      </c>
      <c r="C47" s="154" t="s">
        <v>116</v>
      </c>
      <c r="D47" s="155">
        <v>4</v>
      </c>
      <c r="E47" s="80"/>
      <c r="F47" s="156">
        <f t="shared" si="2"/>
        <v>0</v>
      </c>
    </row>
    <row r="48" spans="2:6" x14ac:dyDescent="0.25">
      <c r="B48" s="220" t="s">
        <v>155</v>
      </c>
      <c r="C48" s="220"/>
      <c r="D48" s="220"/>
      <c r="E48" s="220"/>
      <c r="F48" s="220"/>
    </row>
    <row r="49" spans="2:6" ht="25.5" x14ac:dyDescent="0.25">
      <c r="B49" s="55" t="s">
        <v>156</v>
      </c>
      <c r="C49" s="154" t="s">
        <v>116</v>
      </c>
      <c r="D49" s="155">
        <f>139+150+25+50</f>
        <v>364</v>
      </c>
      <c r="E49" s="80"/>
      <c r="F49" s="156">
        <f t="shared" si="2"/>
        <v>0</v>
      </c>
    </row>
    <row r="50" spans="2:6" x14ac:dyDescent="0.25">
      <c r="B50" s="55" t="s">
        <v>157</v>
      </c>
      <c r="C50" s="154" t="s">
        <v>158</v>
      </c>
      <c r="D50" s="162">
        <v>80</v>
      </c>
      <c r="E50" s="80"/>
      <c r="F50" s="156">
        <f t="shared" si="2"/>
        <v>0</v>
      </c>
    </row>
    <row r="51" spans="2:6" x14ac:dyDescent="0.25">
      <c r="B51" s="55" t="s">
        <v>159</v>
      </c>
      <c r="C51" s="154" t="s">
        <v>160</v>
      </c>
      <c r="D51" s="155">
        <v>40</v>
      </c>
      <c r="E51" s="80"/>
      <c r="F51" s="156">
        <f t="shared" si="2"/>
        <v>0</v>
      </c>
    </row>
    <row r="52" spans="2:6" x14ac:dyDescent="0.25">
      <c r="B52" s="55" t="s">
        <v>161</v>
      </c>
      <c r="C52" s="154" t="s">
        <v>158</v>
      </c>
      <c r="D52" s="155">
        <v>8</v>
      </c>
      <c r="E52" s="80"/>
      <c r="F52" s="156">
        <f t="shared" si="2"/>
        <v>0</v>
      </c>
    </row>
    <row r="53" spans="2:6" ht="25.5" x14ac:dyDescent="0.25">
      <c r="B53" s="55" t="s">
        <v>162</v>
      </c>
      <c r="C53" s="154" t="s">
        <v>158</v>
      </c>
      <c r="D53" s="155">
        <v>30</v>
      </c>
      <c r="E53" s="80"/>
      <c r="F53" s="156">
        <f t="shared" si="2"/>
        <v>0</v>
      </c>
    </row>
    <row r="54" spans="2:6" ht="51" x14ac:dyDescent="0.25">
      <c r="B54" s="55" t="s">
        <v>163</v>
      </c>
      <c r="C54" s="154" t="s">
        <v>164</v>
      </c>
      <c r="D54" s="155">
        <v>1</v>
      </c>
      <c r="E54" s="80"/>
      <c r="F54" s="156">
        <f t="shared" si="2"/>
        <v>0</v>
      </c>
    </row>
    <row r="55" spans="2:6" x14ac:dyDescent="0.25">
      <c r="B55" s="55" t="s">
        <v>165</v>
      </c>
      <c r="C55" s="154" t="s">
        <v>116</v>
      </c>
      <c r="D55" s="155">
        <v>10</v>
      </c>
      <c r="E55" s="80"/>
      <c r="F55" s="156">
        <f t="shared" si="2"/>
        <v>0</v>
      </c>
    </row>
    <row r="56" spans="2:6" x14ac:dyDescent="0.25">
      <c r="B56" s="55" t="s">
        <v>166</v>
      </c>
      <c r="C56" s="154" t="s">
        <v>123</v>
      </c>
      <c r="D56" s="155">
        <v>800</v>
      </c>
      <c r="E56" s="80"/>
      <c r="F56" s="156">
        <f t="shared" si="2"/>
        <v>0</v>
      </c>
    </row>
    <row r="57" spans="2:6" x14ac:dyDescent="0.25">
      <c r="B57" s="55" t="s">
        <v>167</v>
      </c>
      <c r="C57" s="154" t="s">
        <v>123</v>
      </c>
      <c r="D57" s="155">
        <v>1000</v>
      </c>
      <c r="E57" s="80"/>
      <c r="F57" s="156">
        <f t="shared" si="2"/>
        <v>0</v>
      </c>
    </row>
    <row r="58" spans="2:6" x14ac:dyDescent="0.25">
      <c r="B58" s="223" t="s">
        <v>168</v>
      </c>
      <c r="C58" s="223"/>
      <c r="D58" s="223"/>
      <c r="E58" s="223"/>
      <c r="F58" s="223"/>
    </row>
    <row r="59" spans="2:6" x14ac:dyDescent="0.25">
      <c r="B59" s="163" t="s">
        <v>169</v>
      </c>
      <c r="C59" s="43" t="s">
        <v>116</v>
      </c>
      <c r="D59" s="162">
        <v>120</v>
      </c>
      <c r="E59" s="80"/>
      <c r="F59" s="156">
        <f t="shared" si="2"/>
        <v>0</v>
      </c>
    </row>
    <row r="60" spans="2:6" x14ac:dyDescent="0.25">
      <c r="B60" s="163" t="s">
        <v>170</v>
      </c>
      <c r="C60" s="43" t="s">
        <v>116</v>
      </c>
      <c r="D60" s="162">
        <v>100</v>
      </c>
      <c r="E60" s="80"/>
      <c r="F60" s="156">
        <f t="shared" si="2"/>
        <v>0</v>
      </c>
    </row>
    <row r="61" spans="2:6" x14ac:dyDescent="0.25">
      <c r="B61" s="163" t="s">
        <v>171</v>
      </c>
      <c r="C61" s="43" t="s">
        <v>116</v>
      </c>
      <c r="D61" s="162">
        <v>80</v>
      </c>
      <c r="E61" s="80"/>
      <c r="F61" s="156">
        <f t="shared" si="2"/>
        <v>0</v>
      </c>
    </row>
    <row r="62" spans="2:6" x14ac:dyDescent="0.25">
      <c r="B62" s="163" t="s">
        <v>172</v>
      </c>
      <c r="C62" s="43" t="s">
        <v>116</v>
      </c>
      <c r="D62" s="162">
        <v>25</v>
      </c>
      <c r="E62" s="80"/>
      <c r="F62" s="156">
        <f t="shared" si="2"/>
        <v>0</v>
      </c>
    </row>
    <row r="63" spans="2:6" x14ac:dyDescent="0.25">
      <c r="B63" s="163" t="s">
        <v>173</v>
      </c>
      <c r="C63" s="43" t="s">
        <v>116</v>
      </c>
      <c r="D63" s="162">
        <v>80</v>
      </c>
      <c r="E63" s="80"/>
      <c r="F63" s="156">
        <f t="shared" si="2"/>
        <v>0</v>
      </c>
    </row>
    <row r="64" spans="2:6" x14ac:dyDescent="0.25">
      <c r="B64" s="163" t="s">
        <v>174</v>
      </c>
      <c r="C64" s="43" t="s">
        <v>116</v>
      </c>
      <c r="D64" s="162">
        <v>40</v>
      </c>
      <c r="E64" s="80"/>
      <c r="F64" s="156">
        <f t="shared" si="2"/>
        <v>0</v>
      </c>
    </row>
    <row r="65" spans="2:6" x14ac:dyDescent="0.25">
      <c r="B65" s="163" t="s">
        <v>175</v>
      </c>
      <c r="C65" s="43" t="s">
        <v>116</v>
      </c>
      <c r="D65" s="162">
        <v>40</v>
      </c>
      <c r="E65" s="80"/>
      <c r="F65" s="156">
        <f t="shared" si="2"/>
        <v>0</v>
      </c>
    </row>
    <row r="66" spans="2:6" x14ac:dyDescent="0.25">
      <c r="B66" s="163" t="s">
        <v>176</v>
      </c>
      <c r="C66" s="43" t="s">
        <v>116</v>
      </c>
      <c r="D66" s="162">
        <v>15</v>
      </c>
      <c r="E66" s="80"/>
      <c r="F66" s="156">
        <f t="shared" si="2"/>
        <v>0</v>
      </c>
    </row>
    <row r="67" spans="2:6" x14ac:dyDescent="0.25">
      <c r="B67" s="163" t="s">
        <v>177</v>
      </c>
      <c r="C67" s="43" t="s">
        <v>116</v>
      </c>
      <c r="D67" s="162">
        <v>30</v>
      </c>
      <c r="E67" s="80"/>
      <c r="F67" s="156">
        <f t="shared" si="2"/>
        <v>0</v>
      </c>
    </row>
    <row r="68" spans="2:6" x14ac:dyDescent="0.25">
      <c r="B68" s="163" t="s">
        <v>178</v>
      </c>
      <c r="C68" s="43" t="s">
        <v>116</v>
      </c>
      <c r="D68" s="162">
        <v>50</v>
      </c>
      <c r="E68" s="80"/>
      <c r="F68" s="156">
        <f t="shared" si="2"/>
        <v>0</v>
      </c>
    </row>
    <row r="69" spans="2:6" x14ac:dyDescent="0.25">
      <c r="B69" s="163" t="s">
        <v>179</v>
      </c>
      <c r="C69" s="43" t="s">
        <v>116</v>
      </c>
      <c r="D69" s="162">
        <v>20</v>
      </c>
      <c r="E69" s="80"/>
      <c r="F69" s="156">
        <f t="shared" si="2"/>
        <v>0</v>
      </c>
    </row>
    <row r="70" spans="2:6" x14ac:dyDescent="0.25">
      <c r="B70" s="163" t="s">
        <v>180</v>
      </c>
      <c r="C70" s="43" t="s">
        <v>116</v>
      </c>
      <c r="D70" s="162">
        <v>40</v>
      </c>
      <c r="E70" s="80"/>
      <c r="F70" s="156">
        <f t="shared" si="2"/>
        <v>0</v>
      </c>
    </row>
    <row r="71" spans="2:6" x14ac:dyDescent="0.25">
      <c r="B71" s="163" t="s">
        <v>181</v>
      </c>
      <c r="C71" s="43" t="s">
        <v>116</v>
      </c>
      <c r="D71" s="162">
        <v>5</v>
      </c>
      <c r="E71" s="80"/>
      <c r="F71" s="156">
        <f t="shared" si="2"/>
        <v>0</v>
      </c>
    </row>
    <row r="72" spans="2:6" x14ac:dyDescent="0.25">
      <c r="B72" s="163" t="s">
        <v>182</v>
      </c>
      <c r="C72" s="43" t="s">
        <v>116</v>
      </c>
      <c r="D72" s="162">
        <v>10</v>
      </c>
      <c r="E72" s="80"/>
      <c r="F72" s="156">
        <f t="shared" si="2"/>
        <v>0</v>
      </c>
    </row>
    <row r="73" spans="2:6" x14ac:dyDescent="0.25">
      <c r="B73" s="163" t="s">
        <v>183</v>
      </c>
      <c r="C73" s="43" t="s">
        <v>116</v>
      </c>
      <c r="D73" s="162">
        <v>3</v>
      </c>
      <c r="E73" s="80"/>
      <c r="F73" s="156">
        <f t="shared" si="2"/>
        <v>0</v>
      </c>
    </row>
    <row r="74" spans="2:6" x14ac:dyDescent="0.25">
      <c r="B74" s="163" t="s">
        <v>184</v>
      </c>
      <c r="C74" s="43" t="s">
        <v>116</v>
      </c>
      <c r="D74" s="162">
        <v>10</v>
      </c>
      <c r="E74" s="80"/>
      <c r="F74" s="156">
        <f t="shared" si="2"/>
        <v>0</v>
      </c>
    </row>
    <row r="75" spans="2:6" x14ac:dyDescent="0.25">
      <c r="B75" s="163" t="s">
        <v>185</v>
      </c>
      <c r="C75" s="43" t="s">
        <v>116</v>
      </c>
      <c r="D75" s="162">
        <v>6</v>
      </c>
      <c r="E75" s="80"/>
      <c r="F75" s="156">
        <f t="shared" si="2"/>
        <v>0</v>
      </c>
    </row>
    <row r="76" spans="2:6" ht="25.5" x14ac:dyDescent="0.25">
      <c r="B76" s="163" t="s">
        <v>186</v>
      </c>
      <c r="C76" s="43" t="s">
        <v>116</v>
      </c>
      <c r="D76" s="162">
        <v>5</v>
      </c>
      <c r="E76" s="80"/>
      <c r="F76" s="156">
        <f t="shared" si="2"/>
        <v>0</v>
      </c>
    </row>
    <row r="77" spans="2:6" x14ac:dyDescent="0.25">
      <c r="B77" s="163" t="s">
        <v>187</v>
      </c>
      <c r="C77" s="43" t="s">
        <v>116</v>
      </c>
      <c r="D77" s="162">
        <v>1</v>
      </c>
      <c r="E77" s="80"/>
      <c r="F77" s="156">
        <f t="shared" si="2"/>
        <v>0</v>
      </c>
    </row>
    <row r="78" spans="2:6" x14ac:dyDescent="0.25">
      <c r="B78" s="163" t="s">
        <v>188</v>
      </c>
      <c r="C78" s="43" t="s">
        <v>116</v>
      </c>
      <c r="D78" s="162">
        <v>1</v>
      </c>
      <c r="E78" s="80"/>
      <c r="F78" s="156">
        <f t="shared" si="2"/>
        <v>0</v>
      </c>
    </row>
    <row r="79" spans="2:6" x14ac:dyDescent="0.25">
      <c r="B79" s="220" t="s">
        <v>189</v>
      </c>
      <c r="C79" s="220"/>
      <c r="D79" s="220"/>
      <c r="E79" s="220"/>
      <c r="F79" s="220"/>
    </row>
    <row r="80" spans="2:6" x14ac:dyDescent="0.25">
      <c r="B80" s="137" t="s">
        <v>190</v>
      </c>
      <c r="C80" s="108" t="s">
        <v>158</v>
      </c>
      <c r="D80" s="43">
        <v>10</v>
      </c>
      <c r="E80" s="80"/>
      <c r="F80" s="156">
        <f>D80*E80</f>
        <v>0</v>
      </c>
    </row>
    <row r="81" spans="2:8" ht="15.75" customHeight="1" x14ac:dyDescent="0.25">
      <c r="B81" s="224" t="s">
        <v>191</v>
      </c>
      <c r="C81" s="154" t="s">
        <v>158</v>
      </c>
      <c r="D81" s="155">
        <v>10</v>
      </c>
      <c r="E81" s="80"/>
      <c r="F81" s="156">
        <f t="shared" si="2"/>
        <v>0</v>
      </c>
    </row>
    <row r="82" spans="2:8" x14ac:dyDescent="0.25">
      <c r="B82" s="224"/>
      <c r="C82" s="154" t="s">
        <v>160</v>
      </c>
      <c r="D82" s="155">
        <v>5</v>
      </c>
      <c r="E82" s="80"/>
      <c r="F82" s="156">
        <f t="shared" si="2"/>
        <v>0</v>
      </c>
    </row>
    <row r="83" spans="2:8" x14ac:dyDescent="0.25">
      <c r="B83" s="219" t="s">
        <v>192</v>
      </c>
      <c r="C83" s="154" t="s">
        <v>158</v>
      </c>
      <c r="D83" s="155">
        <v>10</v>
      </c>
      <c r="E83" s="80"/>
      <c r="F83" s="156">
        <f t="shared" si="2"/>
        <v>0</v>
      </c>
    </row>
    <row r="84" spans="2:8" x14ac:dyDescent="0.25">
      <c r="B84" s="219"/>
      <c r="C84" s="154" t="s">
        <v>160</v>
      </c>
      <c r="D84" s="155">
        <v>10</v>
      </c>
      <c r="E84" s="80"/>
      <c r="F84" s="156">
        <f t="shared" si="2"/>
        <v>0</v>
      </c>
    </row>
    <row r="85" spans="2:8" x14ac:dyDescent="0.25">
      <c r="B85" s="163" t="s">
        <v>193</v>
      </c>
      <c r="C85" s="154" t="s">
        <v>123</v>
      </c>
      <c r="D85" s="155">
        <f>1990+450+(150*3)</f>
        <v>2890</v>
      </c>
      <c r="E85" s="80"/>
      <c r="F85" s="156">
        <f t="shared" si="2"/>
        <v>0</v>
      </c>
    </row>
    <row r="86" spans="2:8" x14ac:dyDescent="0.25">
      <c r="B86" s="163" t="s">
        <v>194</v>
      </c>
      <c r="C86" s="154" t="s">
        <v>116</v>
      </c>
      <c r="D86" s="155">
        <v>40</v>
      </c>
      <c r="E86" s="80"/>
      <c r="F86" s="156">
        <f t="shared" si="2"/>
        <v>0</v>
      </c>
    </row>
    <row r="87" spans="2:8" ht="31.5" customHeight="1" x14ac:dyDescent="0.25">
      <c r="B87" s="163" t="s">
        <v>195</v>
      </c>
      <c r="C87" s="154" t="s">
        <v>116</v>
      </c>
      <c r="D87" s="155">
        <v>1</v>
      </c>
      <c r="E87" s="80"/>
      <c r="F87" s="156">
        <f t="shared" si="2"/>
        <v>0</v>
      </c>
    </row>
    <row r="88" spans="2:8" ht="38.25" x14ac:dyDescent="0.25">
      <c r="B88" s="163" t="s">
        <v>196</v>
      </c>
      <c r="C88" s="154" t="s">
        <v>116</v>
      </c>
      <c r="D88" s="155">
        <v>1</v>
      </c>
      <c r="E88" s="80"/>
      <c r="F88" s="156">
        <f t="shared" si="2"/>
        <v>0</v>
      </c>
    </row>
    <row r="89" spans="2:8" ht="25.5" x14ac:dyDescent="0.25">
      <c r="B89" s="163" t="s">
        <v>197</v>
      </c>
      <c r="C89" s="154" t="s">
        <v>116</v>
      </c>
      <c r="D89" s="155">
        <v>4</v>
      </c>
      <c r="E89" s="80"/>
      <c r="F89" s="156">
        <f t="shared" si="2"/>
        <v>0</v>
      </c>
    </row>
    <row r="90" spans="2:8" ht="25.5" x14ac:dyDescent="0.25">
      <c r="B90" s="163" t="s">
        <v>198</v>
      </c>
      <c r="C90" s="154" t="s">
        <v>116</v>
      </c>
      <c r="D90" s="155">
        <v>4</v>
      </c>
      <c r="E90" s="80"/>
      <c r="F90" s="156">
        <f t="shared" si="2"/>
        <v>0</v>
      </c>
    </row>
    <row r="91" spans="2:8" ht="25.5" x14ac:dyDescent="0.25">
      <c r="B91" s="163" t="s">
        <v>199</v>
      </c>
      <c r="C91" s="154" t="s">
        <v>116</v>
      </c>
      <c r="D91" s="155">
        <v>6</v>
      </c>
      <c r="E91" s="80"/>
      <c r="F91" s="156">
        <f t="shared" si="2"/>
        <v>0</v>
      </c>
    </row>
    <row r="92" spans="2:8" ht="25.5" x14ac:dyDescent="0.25">
      <c r="B92" s="163" t="s">
        <v>200</v>
      </c>
      <c r="C92" s="154" t="s">
        <v>116</v>
      </c>
      <c r="D92" s="155">
        <v>28</v>
      </c>
      <c r="E92" s="80"/>
      <c r="F92" s="156">
        <f t="shared" si="2"/>
        <v>0</v>
      </c>
      <c r="H92" s="83"/>
    </row>
    <row r="93" spans="2:8" ht="38.25" x14ac:dyDescent="0.25">
      <c r="B93" s="163" t="s">
        <v>201</v>
      </c>
      <c r="C93" s="154" t="s">
        <v>116</v>
      </c>
      <c r="D93" s="155">
        <v>5</v>
      </c>
      <c r="E93" s="80"/>
      <c r="F93" s="156">
        <f t="shared" si="2"/>
        <v>0</v>
      </c>
    </row>
    <row r="94" spans="2:8" ht="15.75" customHeight="1" x14ac:dyDescent="0.25">
      <c r="B94" s="163" t="s">
        <v>202</v>
      </c>
      <c r="C94" s="154" t="s">
        <v>116</v>
      </c>
      <c r="D94" s="155">
        <v>28</v>
      </c>
      <c r="E94" s="80"/>
      <c r="F94" s="156">
        <f t="shared" si="2"/>
        <v>0</v>
      </c>
    </row>
    <row r="95" spans="2:8" ht="15" customHeight="1" x14ac:dyDescent="0.25">
      <c r="B95" s="163" t="s">
        <v>203</v>
      </c>
      <c r="C95" s="154" t="s">
        <v>116</v>
      </c>
      <c r="D95" s="155">
        <v>6</v>
      </c>
      <c r="E95" s="80"/>
      <c r="F95" s="156">
        <f t="shared" si="2"/>
        <v>0</v>
      </c>
    </row>
    <row r="96" spans="2:8" ht="25.5" x14ac:dyDescent="0.25">
      <c r="B96" s="163" t="s">
        <v>204</v>
      </c>
      <c r="C96" s="154" t="s">
        <v>116</v>
      </c>
      <c r="D96" s="155">
        <v>18</v>
      </c>
      <c r="E96" s="80"/>
      <c r="F96" s="156">
        <f t="shared" si="2"/>
        <v>0</v>
      </c>
    </row>
    <row r="97" spans="2:6" x14ac:dyDescent="0.25">
      <c r="B97" s="163" t="s">
        <v>205</v>
      </c>
      <c r="C97" s="154" t="s">
        <v>116</v>
      </c>
      <c r="D97" s="155">
        <v>3</v>
      </c>
      <c r="E97" s="80"/>
      <c r="F97" s="156">
        <f t="shared" si="2"/>
        <v>0</v>
      </c>
    </row>
    <row r="98" spans="2:6" x14ac:dyDescent="0.25">
      <c r="B98" s="163" t="s">
        <v>206</v>
      </c>
      <c r="C98" s="154" t="s">
        <v>116</v>
      </c>
      <c r="D98" s="155">
        <v>1</v>
      </c>
      <c r="E98" s="80"/>
      <c r="F98" s="156">
        <f>D98*E98</f>
        <v>0</v>
      </c>
    </row>
    <row r="99" spans="2:6" x14ac:dyDescent="0.25">
      <c r="B99" s="163" t="s">
        <v>207</v>
      </c>
      <c r="C99" s="154" t="s">
        <v>116</v>
      </c>
      <c r="D99" s="155">
        <v>3</v>
      </c>
      <c r="E99" s="80"/>
      <c r="F99" s="156">
        <f>D99*E99</f>
        <v>0</v>
      </c>
    </row>
    <row r="100" spans="2:6" x14ac:dyDescent="0.25">
      <c r="B100" s="163" t="s">
        <v>208</v>
      </c>
      <c r="C100" s="154" t="s">
        <v>116</v>
      </c>
      <c r="D100" s="155">
        <v>4</v>
      </c>
      <c r="E100" s="80"/>
      <c r="F100" s="156">
        <f>D100*E100</f>
        <v>0</v>
      </c>
    </row>
    <row r="101" spans="2:6" ht="25.5" x14ac:dyDescent="0.25">
      <c r="B101" s="163" t="s">
        <v>209</v>
      </c>
      <c r="C101" s="154" t="s">
        <v>116</v>
      </c>
      <c r="D101" s="155">
        <v>1</v>
      </c>
      <c r="E101" s="80"/>
      <c r="F101" s="156">
        <f>D101*E101</f>
        <v>0</v>
      </c>
    </row>
    <row r="102" spans="2:6" x14ac:dyDescent="0.25">
      <c r="B102" s="220" t="s">
        <v>210</v>
      </c>
      <c r="C102" s="220"/>
      <c r="D102" s="220"/>
      <c r="E102" s="220"/>
      <c r="F102" s="220"/>
    </row>
    <row r="103" spans="2:6" x14ac:dyDescent="0.25">
      <c r="B103" s="163" t="s">
        <v>211</v>
      </c>
      <c r="C103" s="154" t="s">
        <v>116</v>
      </c>
      <c r="D103" s="155">
        <v>2</v>
      </c>
      <c r="E103" s="80"/>
      <c r="F103" s="156">
        <f t="shared" ref="F103:F104" si="3">D103*E103</f>
        <v>0</v>
      </c>
    </row>
    <row r="104" spans="2:6" x14ac:dyDescent="0.25">
      <c r="B104" s="163" t="s">
        <v>212</v>
      </c>
      <c r="C104" s="154" t="s">
        <v>116</v>
      </c>
      <c r="D104" s="155">
        <v>4</v>
      </c>
      <c r="E104" s="80"/>
      <c r="F104" s="156">
        <f t="shared" si="3"/>
        <v>0</v>
      </c>
    </row>
    <row r="105" spans="2:6" x14ac:dyDescent="0.25">
      <c r="B105" s="221" t="s">
        <v>213</v>
      </c>
      <c r="C105" s="221"/>
      <c r="D105" s="221"/>
      <c r="E105" s="221"/>
      <c r="F105" s="164">
        <f>SUM(F103:F104)+SUM(F80:F101)+SUM(F59:F78)+SUM(F49:F57)+SUM(F35:F47)+SUM(F7:F33)</f>
        <v>0</v>
      </c>
    </row>
    <row r="106" spans="2:6" x14ac:dyDescent="0.25">
      <c r="B106" s="84"/>
      <c r="C106" s="84"/>
      <c r="D106" s="84"/>
      <c r="E106" s="84"/>
      <c r="F106" s="85"/>
    </row>
  </sheetData>
  <mergeCells count="22">
    <mergeCell ref="B83:B84"/>
    <mergeCell ref="B102:F102"/>
    <mergeCell ref="B105:E105"/>
    <mergeCell ref="C12:D12"/>
    <mergeCell ref="C13:D13"/>
    <mergeCell ref="B19:B23"/>
    <mergeCell ref="C19:D19"/>
    <mergeCell ref="C20:D20"/>
    <mergeCell ref="C21:D21"/>
    <mergeCell ref="C22:D22"/>
    <mergeCell ref="C23:D23"/>
    <mergeCell ref="B34:F34"/>
    <mergeCell ref="B48:F48"/>
    <mergeCell ref="B58:F58"/>
    <mergeCell ref="B79:F79"/>
    <mergeCell ref="B81:B82"/>
    <mergeCell ref="C11:D11"/>
    <mergeCell ref="B2:F2"/>
    <mergeCell ref="B4:B5"/>
    <mergeCell ref="C4:C5"/>
    <mergeCell ref="D4:D5"/>
    <mergeCell ref="B6:F6"/>
  </mergeCells>
  <pageMargins left="0.31496062992125984" right="0.31496062992125984" top="0.74803149606299213" bottom="0.74803149606299213" header="0.31496062992125984" footer="0.31496062992125984"/>
  <pageSetup paperSize="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zoomScaleNormal="100" workbookViewId="0">
      <selection activeCell="E6" sqref="E6"/>
    </sheetView>
  </sheetViews>
  <sheetFormatPr defaultColWidth="8.7109375" defaultRowHeight="12.75" x14ac:dyDescent="0.2"/>
  <cols>
    <col min="1" max="1" width="14.28515625" style="14" customWidth="1"/>
    <col min="2" max="2" width="53.42578125" style="14" customWidth="1"/>
    <col min="3" max="5" width="14.28515625" style="14" customWidth="1"/>
    <col min="6" max="6" width="30.42578125" style="14" customWidth="1"/>
    <col min="7" max="7" width="8.7109375" style="14"/>
    <col min="8" max="8" width="67.140625" style="14" customWidth="1"/>
    <col min="9" max="16384" width="8.7109375" style="14"/>
  </cols>
  <sheetData>
    <row r="1" spans="1:6" x14ac:dyDescent="0.2">
      <c r="A1" s="40"/>
      <c r="B1" s="31" t="s">
        <v>21</v>
      </c>
      <c r="C1" s="41" t="s">
        <v>0</v>
      </c>
      <c r="D1" s="41" t="s">
        <v>1</v>
      </c>
      <c r="E1" s="41" t="s">
        <v>38</v>
      </c>
      <c r="F1" s="41" t="s">
        <v>2</v>
      </c>
    </row>
    <row r="2" spans="1:6" ht="25.5" x14ac:dyDescent="0.2">
      <c r="A2" s="113" t="s">
        <v>52</v>
      </c>
      <c r="B2" s="114" t="s">
        <v>53</v>
      </c>
      <c r="C2" s="115"/>
      <c r="D2" s="116"/>
      <c r="E2" s="117"/>
      <c r="F2" s="118">
        <f>SUM(F3:F19)</f>
        <v>0</v>
      </c>
    </row>
    <row r="3" spans="1:6" ht="25.5" x14ac:dyDescent="0.2">
      <c r="A3" s="99" t="s">
        <v>57</v>
      </c>
      <c r="B3" s="119" t="s">
        <v>54</v>
      </c>
      <c r="C3" s="120" t="s">
        <v>14</v>
      </c>
      <c r="D3" s="120">
        <v>1</v>
      </c>
      <c r="E3" s="166"/>
      <c r="F3" s="121">
        <f t="shared" ref="F3:F19" si="0">E3*D3</f>
        <v>0</v>
      </c>
    </row>
    <row r="4" spans="1:6" x14ac:dyDescent="0.2">
      <c r="A4" s="122" t="s">
        <v>58</v>
      </c>
      <c r="B4" s="122" t="s">
        <v>223</v>
      </c>
      <c r="C4" s="123"/>
      <c r="D4" s="123"/>
      <c r="E4" s="123"/>
      <c r="F4" s="123"/>
    </row>
    <row r="5" spans="1:6" ht="38.25" x14ac:dyDescent="0.2">
      <c r="A5" s="99" t="s">
        <v>228</v>
      </c>
      <c r="B5" s="119" t="s">
        <v>226</v>
      </c>
      <c r="C5" s="120" t="s">
        <v>14</v>
      </c>
      <c r="D5" s="120">
        <v>1</v>
      </c>
      <c r="E5" s="166"/>
      <c r="F5" s="121">
        <f t="shared" si="0"/>
        <v>0</v>
      </c>
    </row>
    <row r="6" spans="1:6" ht="38.25" x14ac:dyDescent="0.2">
      <c r="A6" s="99" t="s">
        <v>229</v>
      </c>
      <c r="B6" s="119" t="s">
        <v>222</v>
      </c>
      <c r="C6" s="120" t="s">
        <v>14</v>
      </c>
      <c r="D6" s="120">
        <v>1</v>
      </c>
      <c r="E6" s="166"/>
      <c r="F6" s="121">
        <f t="shared" si="0"/>
        <v>0</v>
      </c>
    </row>
    <row r="7" spans="1:6" x14ac:dyDescent="0.2">
      <c r="A7" s="99" t="s">
        <v>230</v>
      </c>
      <c r="B7" s="119" t="s">
        <v>224</v>
      </c>
      <c r="C7" s="120" t="s">
        <v>14</v>
      </c>
      <c r="D7" s="120">
        <v>1</v>
      </c>
      <c r="E7" s="166"/>
      <c r="F7" s="121">
        <f t="shared" si="0"/>
        <v>0</v>
      </c>
    </row>
    <row r="8" spans="1:6" x14ac:dyDescent="0.2">
      <c r="A8" s="99" t="s">
        <v>231</v>
      </c>
      <c r="B8" s="119" t="s">
        <v>225</v>
      </c>
      <c r="C8" s="120" t="s">
        <v>14</v>
      </c>
      <c r="D8" s="120">
        <v>1</v>
      </c>
      <c r="E8" s="166"/>
      <c r="F8" s="121">
        <f t="shared" si="0"/>
        <v>0</v>
      </c>
    </row>
    <row r="9" spans="1:6" ht="25.5" x14ac:dyDescent="0.2">
      <c r="A9" s="99" t="s">
        <v>232</v>
      </c>
      <c r="B9" s="119" t="s">
        <v>56</v>
      </c>
      <c r="C9" s="120" t="s">
        <v>14</v>
      </c>
      <c r="D9" s="120">
        <v>1</v>
      </c>
      <c r="E9" s="166"/>
      <c r="F9" s="121">
        <f t="shared" si="0"/>
        <v>0</v>
      </c>
    </row>
    <row r="10" spans="1:6" x14ac:dyDescent="0.2">
      <c r="A10" s="122" t="s">
        <v>59</v>
      </c>
      <c r="B10" s="122" t="s">
        <v>227</v>
      </c>
      <c r="C10" s="123"/>
      <c r="D10" s="123"/>
      <c r="E10" s="123"/>
      <c r="F10" s="123"/>
    </row>
    <row r="11" spans="1:6" ht="38.25" x14ac:dyDescent="0.2">
      <c r="A11" s="99" t="s">
        <v>233</v>
      </c>
      <c r="B11" s="119" t="s">
        <v>226</v>
      </c>
      <c r="C11" s="120" t="s">
        <v>14</v>
      </c>
      <c r="D11" s="120">
        <v>1</v>
      </c>
      <c r="E11" s="166"/>
      <c r="F11" s="121">
        <f t="shared" si="0"/>
        <v>0</v>
      </c>
    </row>
    <row r="12" spans="1:6" ht="63.75" x14ac:dyDescent="0.2">
      <c r="A12" s="99" t="s">
        <v>234</v>
      </c>
      <c r="B12" s="119" t="s">
        <v>296</v>
      </c>
      <c r="C12" s="120" t="s">
        <v>14</v>
      </c>
      <c r="D12" s="120">
        <v>1</v>
      </c>
      <c r="E12" s="166"/>
      <c r="F12" s="121">
        <f t="shared" si="0"/>
        <v>0</v>
      </c>
    </row>
    <row r="13" spans="1:6" x14ac:dyDescent="0.2">
      <c r="A13" s="99" t="s">
        <v>235</v>
      </c>
      <c r="B13" s="119" t="s">
        <v>224</v>
      </c>
      <c r="C13" s="120" t="s">
        <v>14</v>
      </c>
      <c r="D13" s="120">
        <v>1</v>
      </c>
      <c r="E13" s="166"/>
      <c r="F13" s="121">
        <f t="shared" si="0"/>
        <v>0</v>
      </c>
    </row>
    <row r="14" spans="1:6" x14ac:dyDescent="0.2">
      <c r="A14" s="99" t="s">
        <v>236</v>
      </c>
      <c r="B14" s="119" t="s">
        <v>225</v>
      </c>
      <c r="C14" s="120" t="s">
        <v>14</v>
      </c>
      <c r="D14" s="120">
        <v>1</v>
      </c>
      <c r="E14" s="166"/>
      <c r="F14" s="121">
        <f t="shared" si="0"/>
        <v>0</v>
      </c>
    </row>
    <row r="15" spans="1:6" x14ac:dyDescent="0.2">
      <c r="A15" s="99" t="s">
        <v>237</v>
      </c>
      <c r="B15" s="124" t="s">
        <v>55</v>
      </c>
      <c r="C15" s="120" t="s">
        <v>14</v>
      </c>
      <c r="D15" s="120">
        <v>1</v>
      </c>
      <c r="E15" s="166"/>
      <c r="F15" s="121">
        <f t="shared" si="0"/>
        <v>0</v>
      </c>
    </row>
    <row r="16" spans="1:6" ht="25.5" x14ac:dyDescent="0.2">
      <c r="A16" s="125" t="s">
        <v>303</v>
      </c>
      <c r="B16" s="126" t="s">
        <v>239</v>
      </c>
      <c r="C16" s="120" t="s">
        <v>14</v>
      </c>
      <c r="D16" s="120">
        <v>1</v>
      </c>
      <c r="E16" s="166"/>
      <c r="F16" s="121">
        <f t="shared" si="0"/>
        <v>0</v>
      </c>
    </row>
    <row r="17" spans="1:6" ht="25.5" x14ac:dyDescent="0.2">
      <c r="A17" s="125" t="s">
        <v>304</v>
      </c>
      <c r="B17" s="126" t="s">
        <v>240</v>
      </c>
      <c r="C17" s="120" t="s">
        <v>14</v>
      </c>
      <c r="D17" s="120">
        <v>1</v>
      </c>
      <c r="E17" s="166"/>
      <c r="F17" s="121">
        <f t="shared" si="0"/>
        <v>0</v>
      </c>
    </row>
    <row r="18" spans="1:6" x14ac:dyDescent="0.2">
      <c r="A18" s="125" t="s">
        <v>305</v>
      </c>
      <c r="B18" s="126" t="s">
        <v>238</v>
      </c>
      <c r="C18" s="120" t="s">
        <v>14</v>
      </c>
      <c r="D18" s="120">
        <v>1</v>
      </c>
      <c r="E18" s="166"/>
      <c r="F18" s="121">
        <f t="shared" si="0"/>
        <v>0</v>
      </c>
    </row>
    <row r="19" spans="1:6" ht="25.5" x14ac:dyDescent="0.2">
      <c r="A19" s="125" t="s">
        <v>60</v>
      </c>
      <c r="B19" s="126" t="s">
        <v>61</v>
      </c>
      <c r="C19" s="120" t="s">
        <v>14</v>
      </c>
      <c r="D19" s="120">
        <v>1</v>
      </c>
      <c r="E19" s="166"/>
      <c r="F19" s="121">
        <f t="shared" si="0"/>
        <v>0</v>
      </c>
    </row>
  </sheetData>
  <pageMargins left="0.7" right="0.7" top="0.75" bottom="0.75" header="0.3" footer="0.3"/>
  <pageSetup paperSize="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36"/>
  <sheetViews>
    <sheetView zoomScaleNormal="100" workbookViewId="0">
      <selection activeCell="C13" sqref="C13:E13"/>
    </sheetView>
  </sheetViews>
  <sheetFormatPr defaultColWidth="8.7109375" defaultRowHeight="12.75" x14ac:dyDescent="0.2"/>
  <cols>
    <col min="1" max="1" width="12" style="38" customWidth="1"/>
    <col min="2" max="2" width="42.7109375" style="39" customWidth="1"/>
    <col min="3" max="3" width="12.85546875" style="14" customWidth="1"/>
    <col min="4" max="4" width="12.7109375" style="14" customWidth="1"/>
    <col min="5" max="5" width="18.28515625" style="14" customWidth="1"/>
    <col min="6" max="10" width="15.42578125" style="14" customWidth="1"/>
    <col min="11" max="11" width="13.5703125" style="14" customWidth="1"/>
    <col min="12" max="12" width="14" style="14" customWidth="1"/>
    <col min="13" max="13" width="8.7109375" style="14"/>
    <col min="14" max="14" width="11.7109375" style="14" bestFit="1" customWidth="1"/>
    <col min="15" max="15" width="8.7109375" style="14"/>
    <col min="16" max="16" width="13.28515625" style="14" customWidth="1"/>
    <col min="17" max="17" width="13.140625" style="14" customWidth="1"/>
    <col min="18" max="16384" width="8.7109375" style="14"/>
  </cols>
  <sheetData>
    <row r="1" spans="1:11" ht="27" customHeight="1" x14ac:dyDescent="0.2">
      <c r="A1" s="40"/>
      <c r="B1" s="31" t="s">
        <v>21</v>
      </c>
      <c r="C1" s="41" t="s">
        <v>0</v>
      </c>
      <c r="D1" s="41" t="s">
        <v>1</v>
      </c>
      <c r="E1" s="41" t="s">
        <v>38</v>
      </c>
      <c r="F1" s="41" t="s">
        <v>2</v>
      </c>
      <c r="G1" s="72"/>
      <c r="H1" s="72"/>
      <c r="I1" s="72"/>
      <c r="J1" s="72"/>
    </row>
    <row r="2" spans="1:11" x14ac:dyDescent="0.2">
      <c r="A2" s="113" t="s">
        <v>19</v>
      </c>
      <c r="B2" s="114" t="s">
        <v>22</v>
      </c>
      <c r="C2" s="115"/>
      <c r="D2" s="116"/>
      <c r="E2" s="117"/>
      <c r="F2" s="118">
        <f>SUM(F3:F15)</f>
        <v>0</v>
      </c>
      <c r="G2" s="73"/>
      <c r="H2" s="73"/>
      <c r="I2" s="73"/>
      <c r="J2" s="73"/>
    </row>
    <row r="3" spans="1:11" ht="38.25" x14ac:dyDescent="0.2">
      <c r="A3" s="132" t="s">
        <v>306</v>
      </c>
      <c r="B3" s="124" t="s">
        <v>62</v>
      </c>
      <c r="C3" s="127" t="s">
        <v>14</v>
      </c>
      <c r="D3" s="127">
        <v>1</v>
      </c>
      <c r="E3" s="167"/>
      <c r="F3" s="128">
        <f>E3*D3</f>
        <v>0</v>
      </c>
      <c r="G3" s="73"/>
      <c r="H3" s="73"/>
      <c r="I3" s="73"/>
      <c r="J3" s="73"/>
    </row>
    <row r="4" spans="1:11" x14ac:dyDescent="0.2">
      <c r="A4" s="132" t="s">
        <v>308</v>
      </c>
      <c r="B4" s="124" t="s">
        <v>71</v>
      </c>
      <c r="C4" s="127" t="s">
        <v>14</v>
      </c>
      <c r="D4" s="127">
        <v>1</v>
      </c>
      <c r="E4" s="167"/>
      <c r="F4" s="128">
        <f t="shared" ref="F4:F11" si="0">E4*D4</f>
        <v>0</v>
      </c>
      <c r="G4" s="73"/>
      <c r="H4" s="73"/>
      <c r="I4" s="73"/>
      <c r="J4" s="73"/>
    </row>
    <row r="5" spans="1:11" x14ac:dyDescent="0.2">
      <c r="A5" s="132" t="s">
        <v>309</v>
      </c>
      <c r="B5" s="124" t="s">
        <v>70</v>
      </c>
      <c r="C5" s="127" t="s">
        <v>14</v>
      </c>
      <c r="D5" s="129">
        <v>1</v>
      </c>
      <c r="E5" s="167"/>
      <c r="F5" s="128">
        <f t="shared" si="0"/>
        <v>0</v>
      </c>
      <c r="G5" s="29"/>
      <c r="H5" s="29"/>
      <c r="I5" s="29"/>
      <c r="J5" s="29"/>
    </row>
    <row r="6" spans="1:11" x14ac:dyDescent="0.2">
      <c r="A6" s="132" t="s">
        <v>307</v>
      </c>
      <c r="B6" s="124" t="s">
        <v>8</v>
      </c>
      <c r="C6" s="127" t="s">
        <v>14</v>
      </c>
      <c r="D6" s="127">
        <v>1</v>
      </c>
      <c r="E6" s="167"/>
      <c r="F6" s="128">
        <f t="shared" si="0"/>
        <v>0</v>
      </c>
      <c r="G6" s="73"/>
      <c r="H6" s="73"/>
      <c r="I6" s="73"/>
      <c r="J6" s="73"/>
    </row>
    <row r="7" spans="1:11" x14ac:dyDescent="0.2">
      <c r="A7" s="132" t="s">
        <v>310</v>
      </c>
      <c r="B7" s="124" t="s">
        <v>9</v>
      </c>
      <c r="C7" s="127" t="s">
        <v>14</v>
      </c>
      <c r="D7" s="127">
        <v>1</v>
      </c>
      <c r="E7" s="167"/>
      <c r="F7" s="128">
        <f t="shared" si="0"/>
        <v>0</v>
      </c>
      <c r="G7" s="73"/>
      <c r="H7" s="73"/>
      <c r="I7" s="73"/>
      <c r="J7" s="73"/>
    </row>
    <row r="8" spans="1:11" x14ac:dyDescent="0.2">
      <c r="A8" s="132" t="s">
        <v>311</v>
      </c>
      <c r="B8" s="124" t="s">
        <v>40</v>
      </c>
      <c r="C8" s="127" t="s">
        <v>14</v>
      </c>
      <c r="D8" s="127">
        <v>4</v>
      </c>
      <c r="E8" s="167"/>
      <c r="F8" s="128">
        <f t="shared" si="0"/>
        <v>0</v>
      </c>
      <c r="G8" s="73"/>
      <c r="H8" s="73"/>
      <c r="I8" s="73"/>
      <c r="J8" s="73"/>
    </row>
    <row r="9" spans="1:11" x14ac:dyDescent="0.2">
      <c r="A9" s="132" t="s">
        <v>312</v>
      </c>
      <c r="B9" s="124" t="s">
        <v>63</v>
      </c>
      <c r="C9" s="127" t="s">
        <v>14</v>
      </c>
      <c r="D9" s="127">
        <v>1</v>
      </c>
      <c r="E9" s="167"/>
      <c r="F9" s="128">
        <f t="shared" si="0"/>
        <v>0</v>
      </c>
      <c r="G9" s="73"/>
      <c r="H9" s="73"/>
      <c r="I9" s="73"/>
      <c r="J9" s="73"/>
    </row>
    <row r="10" spans="1:11" s="37" customFormat="1" ht="51" x14ac:dyDescent="0.2">
      <c r="A10" s="132" t="s">
        <v>313</v>
      </c>
      <c r="B10" s="124" t="s">
        <v>64</v>
      </c>
      <c r="C10" s="127" t="s">
        <v>14</v>
      </c>
      <c r="D10" s="127">
        <v>1</v>
      </c>
      <c r="E10" s="167"/>
      <c r="F10" s="128">
        <f t="shared" si="0"/>
        <v>0</v>
      </c>
      <c r="G10" s="73"/>
      <c r="H10" s="73"/>
      <c r="I10" s="73"/>
      <c r="J10" s="73"/>
      <c r="K10" s="14"/>
    </row>
    <row r="11" spans="1:11" ht="51" x14ac:dyDescent="0.2">
      <c r="A11" s="132" t="s">
        <v>314</v>
      </c>
      <c r="B11" s="119" t="s">
        <v>65</v>
      </c>
      <c r="C11" s="120" t="s">
        <v>14</v>
      </c>
      <c r="D11" s="120">
        <v>1</v>
      </c>
      <c r="E11" s="166"/>
      <c r="F11" s="128">
        <f t="shared" si="0"/>
        <v>0</v>
      </c>
      <c r="G11" s="74"/>
      <c r="H11" s="74"/>
      <c r="I11" s="74"/>
      <c r="J11" s="74"/>
    </row>
    <row r="12" spans="1:11" ht="38.25" x14ac:dyDescent="0.2">
      <c r="A12" s="132" t="s">
        <v>315</v>
      </c>
      <c r="B12" s="119" t="s">
        <v>66</v>
      </c>
      <c r="C12" s="120" t="s">
        <v>14</v>
      </c>
      <c r="D12" s="120">
        <v>1</v>
      </c>
      <c r="E12" s="166"/>
      <c r="F12" s="128">
        <v>0</v>
      </c>
      <c r="G12" s="74"/>
      <c r="H12" s="74"/>
      <c r="I12" s="74"/>
      <c r="J12" s="74"/>
    </row>
    <row r="13" spans="1:11" s="37" customFormat="1" ht="51" x14ac:dyDescent="0.2">
      <c r="A13" s="132" t="s">
        <v>316</v>
      </c>
      <c r="B13" s="119" t="s">
        <v>67</v>
      </c>
      <c r="C13" s="206" t="s">
        <v>373</v>
      </c>
      <c r="D13" s="207"/>
      <c r="E13" s="208"/>
      <c r="F13" s="121">
        <f>SUM(F3:F12)*30%</f>
        <v>0</v>
      </c>
      <c r="G13" s="74"/>
      <c r="H13" s="74"/>
      <c r="I13" s="74"/>
      <c r="J13" s="74"/>
    </row>
    <row r="14" spans="1:11" ht="63.75" x14ac:dyDescent="0.2">
      <c r="A14" s="132" t="s">
        <v>317</v>
      </c>
      <c r="B14" s="119" t="s">
        <v>68</v>
      </c>
      <c r="C14" s="120" t="s">
        <v>14</v>
      </c>
      <c r="D14" s="120">
        <v>1</v>
      </c>
      <c r="E14" s="166"/>
      <c r="F14" s="121">
        <f>E14*D14</f>
        <v>0</v>
      </c>
      <c r="G14" s="74"/>
      <c r="H14" s="74"/>
      <c r="I14" s="74"/>
      <c r="J14" s="74"/>
    </row>
    <row r="15" spans="1:11" ht="25.5" x14ac:dyDescent="0.2">
      <c r="A15" s="132" t="s">
        <v>318</v>
      </c>
      <c r="B15" s="119" t="s">
        <v>69</v>
      </c>
      <c r="C15" s="120" t="s">
        <v>14</v>
      </c>
      <c r="D15" s="120">
        <v>1</v>
      </c>
      <c r="E15" s="166"/>
      <c r="F15" s="121">
        <f>E15*D15</f>
        <v>0</v>
      </c>
      <c r="G15" s="74"/>
      <c r="H15" s="74"/>
      <c r="I15" s="74"/>
      <c r="J15" s="74"/>
    </row>
    <row r="20" spans="1:10" x14ac:dyDescent="0.2">
      <c r="A20" s="37"/>
      <c r="B20" s="37"/>
      <c r="C20" s="37"/>
      <c r="D20" s="37"/>
      <c r="E20" s="37"/>
      <c r="F20" s="37"/>
      <c r="G20" s="37"/>
      <c r="H20" s="37"/>
      <c r="I20" s="37"/>
      <c r="J20" s="37"/>
    </row>
    <row r="21" spans="1:10" x14ac:dyDescent="0.2">
      <c r="A21" s="14"/>
      <c r="B21" s="14"/>
    </row>
    <row r="22" spans="1:10" x14ac:dyDescent="0.2">
      <c r="A22" s="14"/>
      <c r="B22" s="14"/>
    </row>
    <row r="23" spans="1:10" x14ac:dyDescent="0.2">
      <c r="A23" s="14"/>
      <c r="B23" s="14"/>
    </row>
    <row r="24" spans="1:10" x14ac:dyDescent="0.2">
      <c r="A24" s="14"/>
      <c r="B24" s="14"/>
    </row>
    <row r="25" spans="1:10" x14ac:dyDescent="0.2">
      <c r="A25" s="14"/>
      <c r="B25" s="14"/>
    </row>
    <row r="26" spans="1:10" x14ac:dyDescent="0.2">
      <c r="A26" s="14"/>
      <c r="B26" s="14"/>
    </row>
    <row r="27" spans="1:10" x14ac:dyDescent="0.2">
      <c r="A27" s="14"/>
      <c r="B27" s="14"/>
    </row>
    <row r="28" spans="1:10" x14ac:dyDescent="0.2">
      <c r="A28" s="14"/>
      <c r="B28" s="14"/>
    </row>
    <row r="35" spans="1:2" x14ac:dyDescent="0.2">
      <c r="A35" s="14"/>
      <c r="B35" s="14"/>
    </row>
    <row r="36" spans="1:2" x14ac:dyDescent="0.2">
      <c r="A36" s="14"/>
      <c r="B36" s="14"/>
    </row>
  </sheetData>
  <mergeCells count="1">
    <mergeCell ref="C13:E13"/>
  </mergeCells>
  <pageMargins left="0.7" right="0.7" top="0.75" bottom="0.75" header="0.3" footer="0.3"/>
  <pageSetup paperSize="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K9"/>
  <sheetViews>
    <sheetView zoomScaleNormal="100" workbookViewId="0">
      <selection activeCell="B30" sqref="B30"/>
    </sheetView>
  </sheetViews>
  <sheetFormatPr defaultColWidth="8.7109375" defaultRowHeight="12.75" x14ac:dyDescent="0.2"/>
  <cols>
    <col min="1" max="1" width="11.28515625" style="14" customWidth="1"/>
    <col min="2" max="2" width="43.42578125" style="39" customWidth="1"/>
    <col min="3" max="3" width="12.28515625" style="14" customWidth="1"/>
    <col min="4" max="4" width="12.140625" style="14" customWidth="1"/>
    <col min="5" max="5" width="13.7109375" style="14" customWidth="1"/>
    <col min="6" max="6" width="15.5703125" style="14" customWidth="1"/>
    <col min="7" max="7" width="12.85546875" style="14" customWidth="1"/>
    <col min="8" max="8" width="25" style="14" customWidth="1"/>
    <col min="9" max="10" width="8.7109375" style="14"/>
    <col min="11" max="11" width="11.42578125" style="14" bestFit="1" customWidth="1"/>
    <col min="12" max="16384" width="8.7109375" style="14"/>
  </cols>
  <sheetData>
    <row r="1" spans="1:11" ht="52.5" customHeight="1" x14ac:dyDescent="0.2">
      <c r="A1" s="30"/>
      <c r="B1" s="30" t="s">
        <v>39</v>
      </c>
      <c r="C1" s="32" t="s">
        <v>0</v>
      </c>
      <c r="D1" s="32" t="s">
        <v>1</v>
      </c>
      <c r="E1" s="32" t="s">
        <v>38</v>
      </c>
      <c r="F1" s="32" t="s">
        <v>2</v>
      </c>
    </row>
    <row r="2" spans="1:11" ht="32.25" customHeight="1" x14ac:dyDescent="0.2">
      <c r="A2" s="133">
        <v>3</v>
      </c>
      <c r="B2" s="134" t="s">
        <v>89</v>
      </c>
      <c r="C2" s="116"/>
      <c r="D2" s="116"/>
      <c r="E2" s="116"/>
      <c r="F2" s="135">
        <f>SUM(F3:F9)</f>
        <v>0</v>
      </c>
      <c r="K2" s="88"/>
    </row>
    <row r="3" spans="1:11" ht="42" customHeight="1" x14ac:dyDescent="0.25">
      <c r="A3" s="131" t="s">
        <v>319</v>
      </c>
      <c r="B3" s="137" t="s">
        <v>76</v>
      </c>
      <c r="C3" s="136" t="s">
        <v>14</v>
      </c>
      <c r="D3" s="136">
        <v>1</v>
      </c>
      <c r="E3" s="167"/>
      <c r="F3" s="130">
        <f>E3*D3</f>
        <v>0</v>
      </c>
      <c r="G3" s="75"/>
      <c r="H3" s="76"/>
    </row>
    <row r="4" spans="1:11" ht="38.25" x14ac:dyDescent="0.25">
      <c r="A4" s="131" t="s">
        <v>320</v>
      </c>
      <c r="B4" s="137" t="s">
        <v>77</v>
      </c>
      <c r="C4" s="136" t="s">
        <v>14</v>
      </c>
      <c r="D4" s="136">
        <v>1</v>
      </c>
      <c r="E4" s="167"/>
      <c r="F4" s="130">
        <f t="shared" ref="F4:F9" si="0">E4*D4</f>
        <v>0</v>
      </c>
      <c r="G4" s="75"/>
      <c r="H4" s="76"/>
    </row>
    <row r="5" spans="1:11" ht="38.25" x14ac:dyDescent="0.25">
      <c r="A5" s="131" t="s">
        <v>321</v>
      </c>
      <c r="B5" s="137" t="s">
        <v>78</v>
      </c>
      <c r="C5" s="136" t="s">
        <v>14</v>
      </c>
      <c r="D5" s="136">
        <v>1</v>
      </c>
      <c r="E5" s="167"/>
      <c r="F5" s="130">
        <f t="shared" si="0"/>
        <v>0</v>
      </c>
      <c r="G5" s="75"/>
      <c r="H5" s="76"/>
    </row>
    <row r="6" spans="1:11" ht="25.5" x14ac:dyDescent="0.25">
      <c r="A6" s="131" t="s">
        <v>322</v>
      </c>
      <c r="B6" s="137" t="s">
        <v>79</v>
      </c>
      <c r="C6" s="136" t="s">
        <v>14</v>
      </c>
      <c r="D6" s="136">
        <v>1</v>
      </c>
      <c r="E6" s="167"/>
      <c r="F6" s="130">
        <f t="shared" si="0"/>
        <v>0</v>
      </c>
      <c r="G6" s="75"/>
      <c r="H6" s="76"/>
    </row>
    <row r="7" spans="1:11" ht="15" x14ac:dyDescent="0.25">
      <c r="A7" s="131" t="s">
        <v>323</v>
      </c>
      <c r="B7" s="137" t="s">
        <v>80</v>
      </c>
      <c r="C7" s="136" t="s">
        <v>14</v>
      </c>
      <c r="D7" s="136">
        <v>1</v>
      </c>
      <c r="E7" s="167"/>
      <c r="F7" s="130">
        <f t="shared" si="0"/>
        <v>0</v>
      </c>
      <c r="G7" s="75"/>
      <c r="H7" s="76"/>
    </row>
    <row r="8" spans="1:11" ht="19.5" customHeight="1" x14ac:dyDescent="0.25">
      <c r="A8" s="131" t="s">
        <v>324</v>
      </c>
      <c r="B8" s="138" t="s">
        <v>81</v>
      </c>
      <c r="C8" s="124" t="s">
        <v>14</v>
      </c>
      <c r="D8" s="124">
        <v>1</v>
      </c>
      <c r="E8" s="167"/>
      <c r="F8" s="128">
        <f t="shared" si="0"/>
        <v>0</v>
      </c>
      <c r="G8" s="75"/>
      <c r="H8" s="76"/>
    </row>
    <row r="9" spans="1:11" ht="45.95" customHeight="1" x14ac:dyDescent="0.25">
      <c r="A9" s="131" t="s">
        <v>325</v>
      </c>
      <c r="B9" s="138" t="s">
        <v>82</v>
      </c>
      <c r="C9" s="124" t="s">
        <v>14</v>
      </c>
      <c r="D9" s="124">
        <v>1</v>
      </c>
      <c r="E9" s="167"/>
      <c r="F9" s="128">
        <f t="shared" si="0"/>
        <v>0</v>
      </c>
      <c r="G9" s="75"/>
      <c r="H9" s="76"/>
    </row>
  </sheetData>
  <pageMargins left="0.7" right="0.7" top="0.75" bottom="0.75" header="0.3" footer="0.3"/>
  <pageSetup paperSize="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3"/>
  <sheetViews>
    <sheetView zoomScaleNormal="100" workbookViewId="0">
      <selection activeCell="E3" sqref="E3"/>
    </sheetView>
  </sheetViews>
  <sheetFormatPr defaultRowHeight="15" x14ac:dyDescent="0.25"/>
  <cols>
    <col min="1" max="1" width="11.140625" customWidth="1"/>
    <col min="2" max="2" width="38.42578125" customWidth="1"/>
    <col min="3" max="3" width="11.85546875" customWidth="1"/>
    <col min="4" max="4" width="12.28515625" customWidth="1"/>
    <col min="5" max="5" width="14.7109375" customWidth="1"/>
    <col min="6" max="6" width="16.5703125" customWidth="1"/>
    <col min="7" max="11" width="14.42578125" customWidth="1"/>
  </cols>
  <sheetData>
    <row r="1" spans="1:6" ht="48.75" customHeight="1" x14ac:dyDescent="0.25">
      <c r="A1" s="5"/>
      <c r="B1" s="6" t="s">
        <v>39</v>
      </c>
      <c r="C1" s="7" t="s">
        <v>0</v>
      </c>
      <c r="D1" s="7" t="s">
        <v>1</v>
      </c>
      <c r="E1" s="8" t="s">
        <v>38</v>
      </c>
      <c r="F1" s="7" t="s">
        <v>2</v>
      </c>
    </row>
    <row r="2" spans="1:6" x14ac:dyDescent="0.25">
      <c r="A2" s="133" t="s">
        <v>15</v>
      </c>
      <c r="B2" s="134" t="s">
        <v>11</v>
      </c>
      <c r="C2" s="116"/>
      <c r="D2" s="116"/>
      <c r="E2" s="116"/>
      <c r="F2" s="135">
        <f>SUM(F3)</f>
        <v>0</v>
      </c>
    </row>
    <row r="3" spans="1:6" ht="60" x14ac:dyDescent="0.25">
      <c r="A3" s="9" t="s">
        <v>31</v>
      </c>
      <c r="B3" s="10" t="s">
        <v>298</v>
      </c>
      <c r="C3" s="1" t="s">
        <v>14</v>
      </c>
      <c r="D3" s="1">
        <v>1</v>
      </c>
      <c r="E3" s="171"/>
      <c r="F3" s="11">
        <f>E3*D3</f>
        <v>0</v>
      </c>
    </row>
    <row r="4" spans="1:6" x14ac:dyDescent="0.25">
      <c r="A4" s="12"/>
      <c r="B4" s="12"/>
      <c r="C4" s="12"/>
      <c r="D4" s="12"/>
      <c r="E4" s="13"/>
      <c r="F4" s="12"/>
    </row>
    <row r="5" spans="1:6" x14ac:dyDescent="0.25">
      <c r="B5" s="28"/>
      <c r="C5" s="28"/>
    </row>
    <row r="6" spans="1:6" x14ac:dyDescent="0.25">
      <c r="B6" s="29"/>
      <c r="C6" s="29"/>
      <c r="D6" s="2"/>
    </row>
    <row r="10" spans="1:6" ht="16.5" customHeight="1" x14ac:dyDescent="0.25"/>
    <row r="11" spans="1:6" ht="16.5" customHeight="1" x14ac:dyDescent="0.25"/>
    <row r="12" spans="1:6" ht="16.5" customHeight="1" x14ac:dyDescent="0.25"/>
    <row r="13" spans="1:6" ht="16.5" customHeight="1" x14ac:dyDescent="0.25"/>
  </sheetData>
  <pageMargins left="0.7" right="0.7" top="0.75" bottom="0.75" header="0.3" footer="0.3"/>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31"/>
  <sheetViews>
    <sheetView zoomScaleNormal="100" workbookViewId="0">
      <selection activeCell="A24" sqref="A24"/>
    </sheetView>
  </sheetViews>
  <sheetFormatPr defaultColWidth="8.7109375" defaultRowHeight="12.75" x14ac:dyDescent="0.2"/>
  <cols>
    <col min="1" max="1" width="11.42578125" style="48" customWidth="1"/>
    <col min="2" max="2" width="44.28515625" style="33" customWidth="1"/>
    <col min="3" max="3" width="12" style="33" customWidth="1"/>
    <col min="4" max="4" width="13" style="33" customWidth="1"/>
    <col min="5" max="5" width="23.140625" style="33" customWidth="1"/>
    <col min="6" max="6" width="13.28515625" style="33" customWidth="1"/>
    <col min="7" max="16384" width="8.7109375" style="33"/>
  </cols>
  <sheetData>
    <row r="1" spans="1:6" ht="56.25" customHeight="1" x14ac:dyDescent="0.2">
      <c r="A1" s="44"/>
      <c r="B1" s="45" t="s">
        <v>21</v>
      </c>
      <c r="C1" s="46" t="s">
        <v>0</v>
      </c>
      <c r="D1" s="46" t="s">
        <v>1</v>
      </c>
      <c r="E1" s="47" t="s">
        <v>38</v>
      </c>
      <c r="F1" s="46" t="s">
        <v>2</v>
      </c>
    </row>
    <row r="2" spans="1:6" ht="25.5" x14ac:dyDescent="0.2">
      <c r="A2" s="133" t="s">
        <v>16</v>
      </c>
      <c r="B2" s="134" t="s">
        <v>30</v>
      </c>
      <c r="C2" s="116"/>
      <c r="D2" s="116"/>
      <c r="E2" s="116"/>
      <c r="F2" s="135">
        <f>SUM(F4:F31)</f>
        <v>0</v>
      </c>
    </row>
    <row r="3" spans="1:6" ht="15" x14ac:dyDescent="0.25">
      <c r="A3" s="97"/>
      <c r="B3" s="98"/>
      <c r="C3" s="97"/>
      <c r="D3" s="97"/>
      <c r="E3" s="97"/>
      <c r="F3" s="97"/>
    </row>
    <row r="4" spans="1:6" ht="15" x14ac:dyDescent="0.25">
      <c r="A4" s="99" t="s">
        <v>265</v>
      </c>
      <c r="B4" s="89" t="s">
        <v>241</v>
      </c>
      <c r="C4" s="100" t="s">
        <v>37</v>
      </c>
      <c r="D4" s="100">
        <v>34</v>
      </c>
      <c r="E4" s="170">
        <v>0</v>
      </c>
      <c r="F4" s="101">
        <f>E4*D4</f>
        <v>0</v>
      </c>
    </row>
    <row r="5" spans="1:6" ht="25.5" x14ac:dyDescent="0.25">
      <c r="A5" s="99" t="s">
        <v>266</v>
      </c>
      <c r="B5" s="89" t="s">
        <v>242</v>
      </c>
      <c r="C5" s="100" t="s">
        <v>37</v>
      </c>
      <c r="D5" s="100">
        <v>68</v>
      </c>
      <c r="E5" s="170">
        <v>0</v>
      </c>
      <c r="F5" s="101">
        <f t="shared" ref="F5:F29" si="0">E5*D5</f>
        <v>0</v>
      </c>
    </row>
    <row r="6" spans="1:6" ht="15" x14ac:dyDescent="0.25">
      <c r="A6" s="99" t="s">
        <v>267</v>
      </c>
      <c r="B6" s="89" t="s">
        <v>48</v>
      </c>
      <c r="C6" s="102" t="s">
        <v>14</v>
      </c>
      <c r="D6" s="100">
        <v>4</v>
      </c>
      <c r="E6" s="170">
        <v>0</v>
      </c>
      <c r="F6" s="101">
        <f t="shared" si="0"/>
        <v>0</v>
      </c>
    </row>
    <row r="7" spans="1:6" ht="15" x14ac:dyDescent="0.25">
      <c r="A7" s="99" t="s">
        <v>268</v>
      </c>
      <c r="B7" s="89" t="s">
        <v>243</v>
      </c>
      <c r="C7" s="102" t="s">
        <v>14</v>
      </c>
      <c r="D7" s="100">
        <v>4</v>
      </c>
      <c r="E7" s="170">
        <v>0</v>
      </c>
      <c r="F7" s="101">
        <f t="shared" si="0"/>
        <v>0</v>
      </c>
    </row>
    <row r="8" spans="1:6" ht="15" x14ac:dyDescent="0.25">
      <c r="A8" s="99" t="s">
        <v>269</v>
      </c>
      <c r="B8" s="89" t="s">
        <v>244</v>
      </c>
      <c r="C8" s="102" t="s">
        <v>14</v>
      </c>
      <c r="D8" s="100">
        <v>5</v>
      </c>
      <c r="E8" s="170">
        <v>0</v>
      </c>
      <c r="F8" s="101">
        <f t="shared" si="0"/>
        <v>0</v>
      </c>
    </row>
    <row r="9" spans="1:6" ht="15" x14ac:dyDescent="0.25">
      <c r="A9" s="99" t="s">
        <v>270</v>
      </c>
      <c r="B9" s="89" t="s">
        <v>245</v>
      </c>
      <c r="C9" s="102" t="s">
        <v>14</v>
      </c>
      <c r="D9" s="102">
        <v>30</v>
      </c>
      <c r="E9" s="170">
        <v>0</v>
      </c>
      <c r="F9" s="101">
        <f t="shared" si="0"/>
        <v>0</v>
      </c>
    </row>
    <row r="10" spans="1:6" ht="15" x14ac:dyDescent="0.25">
      <c r="A10" s="99" t="s">
        <v>271</v>
      </c>
      <c r="B10" s="89" t="s">
        <v>246</v>
      </c>
      <c r="C10" s="102" t="s">
        <v>14</v>
      </c>
      <c r="D10" s="102">
        <v>20</v>
      </c>
      <c r="E10" s="170">
        <v>0</v>
      </c>
      <c r="F10" s="101">
        <f t="shared" si="0"/>
        <v>0</v>
      </c>
    </row>
    <row r="11" spans="1:6" ht="25.5" x14ac:dyDescent="0.25">
      <c r="A11" s="99" t="s">
        <v>272</v>
      </c>
      <c r="B11" s="89" t="s">
        <v>247</v>
      </c>
      <c r="C11" s="102" t="s">
        <v>14</v>
      </c>
      <c r="D11" s="102">
        <v>50</v>
      </c>
      <c r="E11" s="170">
        <v>0</v>
      </c>
      <c r="F11" s="101">
        <f t="shared" si="0"/>
        <v>0</v>
      </c>
    </row>
    <row r="12" spans="1:6" ht="15" x14ac:dyDescent="0.25">
      <c r="A12" s="99" t="s">
        <v>273</v>
      </c>
      <c r="B12" s="89" t="s">
        <v>248</v>
      </c>
      <c r="C12" s="102" t="s">
        <v>14</v>
      </c>
      <c r="D12" s="102">
        <v>1</v>
      </c>
      <c r="E12" s="170">
        <v>0</v>
      </c>
      <c r="F12" s="101">
        <f t="shared" si="0"/>
        <v>0</v>
      </c>
    </row>
    <row r="13" spans="1:6" ht="15" x14ac:dyDescent="0.25">
      <c r="A13" s="99" t="s">
        <v>274</v>
      </c>
      <c r="B13" s="89" t="s">
        <v>249</v>
      </c>
      <c r="C13" s="102" t="s">
        <v>14</v>
      </c>
      <c r="D13" s="100">
        <v>5</v>
      </c>
      <c r="E13" s="170">
        <v>0</v>
      </c>
      <c r="F13" s="101">
        <f t="shared" si="0"/>
        <v>0</v>
      </c>
    </row>
    <row r="14" spans="1:6" ht="15" x14ac:dyDescent="0.25">
      <c r="A14" s="99" t="s">
        <v>275</v>
      </c>
      <c r="B14" s="89" t="s">
        <v>250</v>
      </c>
      <c r="C14" s="102" t="s">
        <v>14</v>
      </c>
      <c r="D14" s="100">
        <v>40</v>
      </c>
      <c r="E14" s="170">
        <v>0</v>
      </c>
      <c r="F14" s="101">
        <f t="shared" si="0"/>
        <v>0</v>
      </c>
    </row>
    <row r="15" spans="1:6" ht="15" x14ac:dyDescent="0.25">
      <c r="A15" s="99" t="s">
        <v>276</v>
      </c>
      <c r="B15" s="89" t="s">
        <v>251</v>
      </c>
      <c r="C15" s="102" t="s">
        <v>14</v>
      </c>
      <c r="D15" s="100">
        <v>1</v>
      </c>
      <c r="E15" s="170">
        <v>0</v>
      </c>
      <c r="F15" s="101">
        <f t="shared" si="0"/>
        <v>0</v>
      </c>
    </row>
    <row r="16" spans="1:6" ht="15" x14ac:dyDescent="0.25">
      <c r="A16" s="99" t="s">
        <v>277</v>
      </c>
      <c r="B16" s="89" t="s">
        <v>252</v>
      </c>
      <c r="C16" s="102" t="s">
        <v>14</v>
      </c>
      <c r="D16" s="100">
        <v>1</v>
      </c>
      <c r="E16" s="170">
        <v>0</v>
      </c>
      <c r="F16" s="101">
        <f t="shared" si="0"/>
        <v>0</v>
      </c>
    </row>
    <row r="17" spans="1:6" ht="15" x14ac:dyDescent="0.25">
      <c r="A17" s="99" t="s">
        <v>278</v>
      </c>
      <c r="B17" s="89" t="s">
        <v>253</v>
      </c>
      <c r="C17" s="102" t="s">
        <v>14</v>
      </c>
      <c r="D17" s="100">
        <v>1</v>
      </c>
      <c r="E17" s="170">
        <v>0</v>
      </c>
      <c r="F17" s="101">
        <f t="shared" si="0"/>
        <v>0</v>
      </c>
    </row>
    <row r="18" spans="1:6" ht="25.5" x14ac:dyDescent="0.25">
      <c r="A18" s="99" t="s">
        <v>279</v>
      </c>
      <c r="B18" s="89" t="s">
        <v>254</v>
      </c>
      <c r="C18" s="102" t="s">
        <v>14</v>
      </c>
      <c r="D18" s="100">
        <v>1</v>
      </c>
      <c r="E18" s="170">
        <v>0</v>
      </c>
      <c r="F18" s="101">
        <f t="shared" si="0"/>
        <v>0</v>
      </c>
    </row>
    <row r="19" spans="1:6" ht="15" x14ac:dyDescent="0.25">
      <c r="A19" s="99" t="s">
        <v>280</v>
      </c>
      <c r="B19" s="89" t="s">
        <v>255</v>
      </c>
      <c r="C19" s="102" t="s">
        <v>14</v>
      </c>
      <c r="D19" s="100">
        <v>1</v>
      </c>
      <c r="E19" s="170">
        <v>0</v>
      </c>
      <c r="F19" s="101">
        <f t="shared" si="0"/>
        <v>0</v>
      </c>
    </row>
    <row r="20" spans="1:6" ht="25.5" x14ac:dyDescent="0.25">
      <c r="A20" s="99" t="s">
        <v>281</v>
      </c>
      <c r="B20" s="89" t="s">
        <v>256</v>
      </c>
      <c r="C20" s="102" t="s">
        <v>14</v>
      </c>
      <c r="D20" s="100">
        <v>1</v>
      </c>
      <c r="E20" s="170">
        <v>0</v>
      </c>
      <c r="F20" s="101">
        <f t="shared" si="0"/>
        <v>0</v>
      </c>
    </row>
    <row r="21" spans="1:6" ht="15" x14ac:dyDescent="0.25">
      <c r="A21" s="99" t="s">
        <v>282</v>
      </c>
      <c r="B21" s="89" t="s">
        <v>257</v>
      </c>
      <c r="C21" s="102" t="s">
        <v>14</v>
      </c>
      <c r="D21" s="100">
        <v>1</v>
      </c>
      <c r="E21" s="170">
        <v>0</v>
      </c>
      <c r="F21" s="101">
        <f t="shared" si="0"/>
        <v>0</v>
      </c>
    </row>
    <row r="22" spans="1:6" ht="15" x14ac:dyDescent="0.25">
      <c r="A22" s="99" t="s">
        <v>283</v>
      </c>
      <c r="B22" s="89" t="s">
        <v>258</v>
      </c>
      <c r="C22" s="102" t="s">
        <v>14</v>
      </c>
      <c r="D22" s="100">
        <v>1</v>
      </c>
      <c r="E22" s="170">
        <v>0</v>
      </c>
      <c r="F22" s="101">
        <f t="shared" si="0"/>
        <v>0</v>
      </c>
    </row>
    <row r="23" spans="1:6" ht="15" x14ac:dyDescent="0.25">
      <c r="A23" s="99" t="s">
        <v>284</v>
      </c>
      <c r="B23" s="89" t="s">
        <v>259</v>
      </c>
      <c r="C23" s="102" t="s">
        <v>14</v>
      </c>
      <c r="D23" s="100">
        <v>1</v>
      </c>
      <c r="E23" s="170">
        <v>0</v>
      </c>
      <c r="F23" s="101">
        <f t="shared" si="0"/>
        <v>0</v>
      </c>
    </row>
    <row r="24" spans="1:6" ht="25.5" x14ac:dyDescent="0.25">
      <c r="A24" s="179" t="s">
        <v>285</v>
      </c>
      <c r="B24" s="178" t="s">
        <v>260</v>
      </c>
      <c r="C24" s="102" t="s">
        <v>14</v>
      </c>
      <c r="D24" s="100">
        <v>1</v>
      </c>
      <c r="E24" s="170">
        <v>0</v>
      </c>
      <c r="F24" s="101">
        <f t="shared" si="0"/>
        <v>0</v>
      </c>
    </row>
    <row r="25" spans="1:6" ht="15" x14ac:dyDescent="0.25">
      <c r="A25" s="99" t="s">
        <v>286</v>
      </c>
      <c r="B25" s="89" t="s">
        <v>261</v>
      </c>
      <c r="C25" s="102" t="s">
        <v>14</v>
      </c>
      <c r="D25" s="100">
        <v>1</v>
      </c>
      <c r="E25" s="170">
        <v>0</v>
      </c>
      <c r="F25" s="101">
        <f t="shared" si="0"/>
        <v>0</v>
      </c>
    </row>
    <row r="26" spans="1:6" ht="15" x14ac:dyDescent="0.25">
      <c r="A26" s="99" t="s">
        <v>287</v>
      </c>
      <c r="B26" s="89" t="s">
        <v>262</v>
      </c>
      <c r="C26" s="102" t="s">
        <v>14</v>
      </c>
      <c r="D26" s="100">
        <v>1</v>
      </c>
      <c r="E26" s="170">
        <v>0</v>
      </c>
      <c r="F26" s="101">
        <f t="shared" si="0"/>
        <v>0</v>
      </c>
    </row>
    <row r="27" spans="1:6" ht="25.5" x14ac:dyDescent="0.25">
      <c r="A27" s="99" t="s">
        <v>288</v>
      </c>
      <c r="B27" s="89" t="s">
        <v>263</v>
      </c>
      <c r="C27" s="102" t="s">
        <v>14</v>
      </c>
      <c r="D27" s="100">
        <v>1</v>
      </c>
      <c r="E27" s="170">
        <v>0</v>
      </c>
      <c r="F27" s="101">
        <f t="shared" si="0"/>
        <v>0</v>
      </c>
    </row>
    <row r="28" spans="1:6" ht="25.5" x14ac:dyDescent="0.25">
      <c r="A28" s="99" t="s">
        <v>289</v>
      </c>
      <c r="B28" s="89" t="s">
        <v>264</v>
      </c>
      <c r="C28" s="102" t="s">
        <v>14</v>
      </c>
      <c r="D28" s="100">
        <v>1</v>
      </c>
      <c r="E28" s="170"/>
      <c r="F28" s="101">
        <f t="shared" si="0"/>
        <v>0</v>
      </c>
    </row>
    <row r="29" spans="1:6" ht="15" x14ac:dyDescent="0.25">
      <c r="A29" s="99" t="s">
        <v>290</v>
      </c>
      <c r="B29" s="89" t="s">
        <v>300</v>
      </c>
      <c r="C29" s="102" t="s">
        <v>14</v>
      </c>
      <c r="D29" s="100">
        <v>12</v>
      </c>
      <c r="E29" s="170"/>
      <c r="F29" s="101">
        <f t="shared" si="0"/>
        <v>0</v>
      </c>
    </row>
    <row r="30" spans="1:6" ht="25.5" x14ac:dyDescent="0.25">
      <c r="A30" s="99" t="s">
        <v>291</v>
      </c>
      <c r="B30" s="89" t="s">
        <v>292</v>
      </c>
      <c r="C30" s="209" t="s">
        <v>345</v>
      </c>
      <c r="D30" s="210"/>
      <c r="E30" s="211"/>
      <c r="F30" s="101">
        <f>SUM(F4:F29)*5%</f>
        <v>0</v>
      </c>
    </row>
    <row r="31" spans="1:6" ht="25.5" x14ac:dyDescent="0.25">
      <c r="A31" s="99" t="s">
        <v>299</v>
      </c>
      <c r="B31" s="89" t="s">
        <v>293</v>
      </c>
      <c r="C31" s="209" t="s">
        <v>345</v>
      </c>
      <c r="D31" s="210"/>
      <c r="E31" s="211"/>
      <c r="F31" s="101">
        <f>SUM(F4:F29)*5%</f>
        <v>0</v>
      </c>
    </row>
  </sheetData>
  <mergeCells count="2">
    <mergeCell ref="C30:E30"/>
    <mergeCell ref="C31:E31"/>
  </mergeCells>
  <pageMargins left="0.7" right="0.7" top="0.75" bottom="0.75" header="0.3" footer="0.3"/>
  <pageSetup paperSize="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19"/>
  <sheetViews>
    <sheetView tabSelected="1" zoomScaleNormal="100" workbookViewId="0">
      <selection activeCell="B4" sqref="B4"/>
    </sheetView>
  </sheetViews>
  <sheetFormatPr defaultColWidth="8.7109375" defaultRowHeight="12.75" x14ac:dyDescent="0.2"/>
  <cols>
    <col min="1" max="1" width="12.42578125" style="33" customWidth="1"/>
    <col min="2" max="2" width="47.28515625" style="33" customWidth="1"/>
    <col min="3" max="3" width="7.5703125" style="33" customWidth="1"/>
    <col min="4" max="4" width="11" style="33" customWidth="1"/>
    <col min="5" max="5" width="11.85546875" style="33" customWidth="1"/>
    <col min="6" max="6" width="7.5703125" style="33" customWidth="1"/>
    <col min="7" max="7" width="11.7109375" style="33" customWidth="1"/>
    <col min="8" max="8" width="11.85546875" style="33" customWidth="1"/>
    <col min="9" max="9" width="16.7109375" style="33" customWidth="1"/>
    <col min="10" max="16384" width="8.7109375" style="33"/>
  </cols>
  <sheetData>
    <row r="1" spans="1:9" ht="48.75" customHeight="1" x14ac:dyDescent="0.2">
      <c r="A1" s="30"/>
      <c r="B1" s="45" t="s">
        <v>39</v>
      </c>
      <c r="C1" s="46" t="s">
        <v>0</v>
      </c>
      <c r="D1" s="46" t="s">
        <v>1</v>
      </c>
      <c r="E1" s="46" t="s">
        <v>101</v>
      </c>
      <c r="F1" s="46" t="s">
        <v>0</v>
      </c>
      <c r="G1" s="46" t="s">
        <v>1</v>
      </c>
      <c r="H1" s="46" t="s">
        <v>102</v>
      </c>
      <c r="I1" s="46" t="s">
        <v>97</v>
      </c>
    </row>
    <row r="2" spans="1:9" ht="25.5" x14ac:dyDescent="0.25">
      <c r="A2" s="172" t="s">
        <v>346</v>
      </c>
      <c r="B2" s="34" t="s">
        <v>295</v>
      </c>
      <c r="C2" s="35"/>
      <c r="D2" s="35"/>
      <c r="E2" s="49"/>
      <c r="F2" s="49"/>
      <c r="G2" s="49"/>
      <c r="H2" s="49"/>
      <c r="I2" s="103">
        <f>SUM(I3:I18)</f>
        <v>0</v>
      </c>
    </row>
    <row r="3" spans="1:9" ht="60.75" customHeight="1" x14ac:dyDescent="0.25">
      <c r="A3" s="141" t="s">
        <v>354</v>
      </c>
      <c r="B3" s="54" t="s">
        <v>83</v>
      </c>
      <c r="C3" s="50" t="s">
        <v>14</v>
      </c>
      <c r="D3" s="50">
        <v>1</v>
      </c>
      <c r="E3" s="80">
        <v>0</v>
      </c>
      <c r="F3" s="50" t="s">
        <v>14</v>
      </c>
      <c r="G3" s="50">
        <v>1</v>
      </c>
      <c r="H3" s="80">
        <v>0</v>
      </c>
      <c r="I3" s="139">
        <f>H3+E3</f>
        <v>0</v>
      </c>
    </row>
    <row r="4" spans="1:9" ht="25.5" x14ac:dyDescent="0.25">
      <c r="A4" s="141" t="s">
        <v>355</v>
      </c>
      <c r="B4" s="140" t="s">
        <v>379</v>
      </c>
      <c r="C4" s="42" t="s">
        <v>14</v>
      </c>
      <c r="D4" s="50">
        <v>1</v>
      </c>
      <c r="E4" s="80">
        <v>0</v>
      </c>
      <c r="F4" s="50" t="s">
        <v>14</v>
      </c>
      <c r="G4" s="50">
        <v>1</v>
      </c>
      <c r="H4" s="80">
        <v>0</v>
      </c>
      <c r="I4" s="139">
        <f>H4+E4</f>
        <v>0</v>
      </c>
    </row>
    <row r="5" spans="1:9" ht="25.5" x14ac:dyDescent="0.25">
      <c r="A5" s="141" t="s">
        <v>356</v>
      </c>
      <c r="B5" s="105" t="s">
        <v>297</v>
      </c>
      <c r="C5" s="42" t="s">
        <v>14</v>
      </c>
      <c r="D5" s="50">
        <v>1</v>
      </c>
      <c r="E5" s="80">
        <v>0</v>
      </c>
      <c r="F5" s="50" t="s">
        <v>14</v>
      </c>
      <c r="G5" s="50">
        <v>1</v>
      </c>
      <c r="H5" s="80">
        <v>0</v>
      </c>
      <c r="I5" s="139">
        <f>H5+E5</f>
        <v>0</v>
      </c>
    </row>
    <row r="6" spans="1:9" ht="40.5" customHeight="1" x14ac:dyDescent="0.25">
      <c r="A6" s="141" t="s">
        <v>357</v>
      </c>
      <c r="B6" s="140" t="s">
        <v>3</v>
      </c>
      <c r="C6" s="42" t="s">
        <v>14</v>
      </c>
      <c r="D6" s="50">
        <v>1</v>
      </c>
      <c r="E6" s="80">
        <v>0</v>
      </c>
      <c r="F6" s="50" t="s">
        <v>14</v>
      </c>
      <c r="G6" s="50">
        <v>1</v>
      </c>
      <c r="H6" s="80">
        <v>0</v>
      </c>
      <c r="I6" s="139">
        <f t="shared" ref="I6:I14" si="0">H6+E6</f>
        <v>0</v>
      </c>
    </row>
    <row r="7" spans="1:9" ht="22.5" customHeight="1" x14ac:dyDescent="0.25">
      <c r="A7" s="141" t="s">
        <v>358</v>
      </c>
      <c r="B7" s="140" t="s">
        <v>85</v>
      </c>
      <c r="C7" s="42" t="s">
        <v>14</v>
      </c>
      <c r="D7" s="50">
        <v>1</v>
      </c>
      <c r="E7" s="80">
        <v>0</v>
      </c>
      <c r="F7" s="50" t="s">
        <v>14</v>
      </c>
      <c r="G7" s="50">
        <v>1</v>
      </c>
      <c r="H7" s="80">
        <v>0</v>
      </c>
      <c r="I7" s="139">
        <f t="shared" si="0"/>
        <v>0</v>
      </c>
    </row>
    <row r="8" spans="1:9" ht="15" x14ac:dyDescent="0.25">
      <c r="A8" s="141" t="s">
        <v>359</v>
      </c>
      <c r="B8" s="140" t="s">
        <v>99</v>
      </c>
      <c r="C8" s="42" t="s">
        <v>14</v>
      </c>
      <c r="D8" s="50">
        <v>1</v>
      </c>
      <c r="E8" s="80">
        <v>0</v>
      </c>
      <c r="F8" s="50" t="s">
        <v>14</v>
      </c>
      <c r="G8" s="50">
        <v>1</v>
      </c>
      <c r="H8" s="80">
        <v>0</v>
      </c>
      <c r="I8" s="139">
        <f t="shared" si="0"/>
        <v>0</v>
      </c>
    </row>
    <row r="9" spans="1:9" ht="15" x14ac:dyDescent="0.25">
      <c r="A9" s="141" t="s">
        <v>360</v>
      </c>
      <c r="B9" s="140" t="s">
        <v>98</v>
      </c>
      <c r="C9" s="42" t="s">
        <v>14</v>
      </c>
      <c r="D9" s="50">
        <v>1</v>
      </c>
      <c r="E9" s="80">
        <v>0</v>
      </c>
      <c r="F9" s="50" t="s">
        <v>14</v>
      </c>
      <c r="G9" s="50">
        <v>1</v>
      </c>
      <c r="H9" s="80">
        <v>0</v>
      </c>
      <c r="I9" s="139">
        <f t="shared" si="0"/>
        <v>0</v>
      </c>
    </row>
    <row r="10" spans="1:9" ht="15" x14ac:dyDescent="0.25">
      <c r="A10" s="141" t="s">
        <v>361</v>
      </c>
      <c r="B10" s="105" t="s">
        <v>86</v>
      </c>
      <c r="C10" s="42" t="s">
        <v>14</v>
      </c>
      <c r="D10" s="50">
        <v>1</v>
      </c>
      <c r="E10" s="80">
        <v>0</v>
      </c>
      <c r="F10" s="50" t="s">
        <v>14</v>
      </c>
      <c r="G10" s="50">
        <v>1</v>
      </c>
      <c r="H10" s="80">
        <v>0</v>
      </c>
      <c r="I10" s="139">
        <f t="shared" ref="I10" si="1">H10+E10</f>
        <v>0</v>
      </c>
    </row>
    <row r="11" spans="1:9" ht="25.5" x14ac:dyDescent="0.25">
      <c r="A11" s="141" t="s">
        <v>362</v>
      </c>
      <c r="B11" s="140" t="s">
        <v>100</v>
      </c>
      <c r="C11" s="42" t="s">
        <v>14</v>
      </c>
      <c r="D11" s="50">
        <v>1</v>
      </c>
      <c r="E11" s="80">
        <v>0</v>
      </c>
      <c r="F11" s="50" t="s">
        <v>14</v>
      </c>
      <c r="G11" s="50">
        <v>1</v>
      </c>
      <c r="H11" s="80">
        <v>0</v>
      </c>
      <c r="I11" s="139">
        <f t="shared" si="0"/>
        <v>0</v>
      </c>
    </row>
    <row r="12" spans="1:9" ht="15" x14ac:dyDescent="0.25">
      <c r="A12" s="141" t="s">
        <v>363</v>
      </c>
      <c r="B12" s="109" t="s">
        <v>4</v>
      </c>
      <c r="C12" s="42" t="s">
        <v>14</v>
      </c>
      <c r="D12" s="50">
        <v>1</v>
      </c>
      <c r="E12" s="80">
        <v>0</v>
      </c>
      <c r="F12" s="50" t="s">
        <v>14</v>
      </c>
      <c r="G12" s="50">
        <v>1</v>
      </c>
      <c r="H12" s="80">
        <v>0</v>
      </c>
      <c r="I12" s="139">
        <f t="shared" si="0"/>
        <v>0</v>
      </c>
    </row>
    <row r="13" spans="1:9" ht="27" customHeight="1" x14ac:dyDescent="0.25">
      <c r="A13" s="141" t="s">
        <v>364</v>
      </c>
      <c r="B13" s="54" t="s">
        <v>377</v>
      </c>
      <c r="C13" s="42" t="s">
        <v>14</v>
      </c>
      <c r="D13" s="50">
        <v>1</v>
      </c>
      <c r="E13" s="80">
        <v>0</v>
      </c>
      <c r="F13" s="50" t="s">
        <v>14</v>
      </c>
      <c r="G13" s="50">
        <v>1</v>
      </c>
      <c r="H13" s="80">
        <v>0</v>
      </c>
      <c r="I13" s="139">
        <f t="shared" si="0"/>
        <v>0</v>
      </c>
    </row>
    <row r="14" spans="1:9" ht="39" customHeight="1" x14ac:dyDescent="0.25">
      <c r="A14" s="141" t="s">
        <v>365</v>
      </c>
      <c r="B14" s="54" t="s">
        <v>87</v>
      </c>
      <c r="C14" s="42" t="s">
        <v>14</v>
      </c>
      <c r="D14" s="50">
        <v>1</v>
      </c>
      <c r="E14" s="80">
        <v>0</v>
      </c>
      <c r="F14" s="50" t="s">
        <v>14</v>
      </c>
      <c r="G14" s="50">
        <v>1</v>
      </c>
      <c r="H14" s="80">
        <v>0</v>
      </c>
      <c r="I14" s="139">
        <f t="shared" si="0"/>
        <v>0</v>
      </c>
    </row>
    <row r="15" spans="1:9" ht="15" x14ac:dyDescent="0.25">
      <c r="A15" s="141" t="s">
        <v>366</v>
      </c>
      <c r="B15" s="54" t="s">
        <v>6</v>
      </c>
      <c r="C15" s="42" t="s">
        <v>14</v>
      </c>
      <c r="D15" s="50">
        <v>1</v>
      </c>
      <c r="E15" s="80">
        <v>0</v>
      </c>
      <c r="F15" s="50" t="s">
        <v>14</v>
      </c>
      <c r="G15" s="50">
        <v>1</v>
      </c>
      <c r="H15" s="80">
        <v>0</v>
      </c>
      <c r="I15" s="139">
        <f t="shared" ref="I15:I16" si="2">H15+E15</f>
        <v>0</v>
      </c>
    </row>
    <row r="16" spans="1:9" ht="25.5" x14ac:dyDescent="0.25">
      <c r="A16" s="141" t="s">
        <v>367</v>
      </c>
      <c r="B16" s="54" t="s">
        <v>294</v>
      </c>
      <c r="C16" s="42" t="s">
        <v>14</v>
      </c>
      <c r="D16" s="50">
        <v>1</v>
      </c>
      <c r="E16" s="80">
        <v>0</v>
      </c>
      <c r="F16" s="50" t="s">
        <v>14</v>
      </c>
      <c r="G16" s="50">
        <v>1</v>
      </c>
      <c r="H16" s="80">
        <v>0</v>
      </c>
      <c r="I16" s="139">
        <f t="shared" si="2"/>
        <v>0</v>
      </c>
    </row>
    <row r="17" spans="1:9" ht="25.5" x14ac:dyDescent="0.25">
      <c r="A17" s="141" t="s">
        <v>368</v>
      </c>
      <c r="B17" s="54" t="s">
        <v>5</v>
      </c>
      <c r="C17" s="90"/>
      <c r="D17" s="90"/>
      <c r="E17" s="91"/>
      <c r="F17" s="50" t="s">
        <v>14</v>
      </c>
      <c r="G17" s="50">
        <v>1</v>
      </c>
      <c r="H17" s="80">
        <v>0</v>
      </c>
      <c r="I17" s="139">
        <f t="shared" ref="I17:I18" si="3">H17+E17</f>
        <v>0</v>
      </c>
    </row>
    <row r="18" spans="1:9" ht="15" x14ac:dyDescent="0.25">
      <c r="A18" s="141" t="s">
        <v>369</v>
      </c>
      <c r="B18" s="54" t="s">
        <v>7</v>
      </c>
      <c r="C18" s="90"/>
      <c r="D18" s="90"/>
      <c r="E18" s="91"/>
      <c r="F18" s="50" t="s">
        <v>14</v>
      </c>
      <c r="G18" s="50">
        <v>1</v>
      </c>
      <c r="H18" s="80">
        <v>0</v>
      </c>
      <c r="I18" s="139">
        <f t="shared" si="3"/>
        <v>0</v>
      </c>
    </row>
    <row r="19" spans="1:9" ht="39.75" customHeight="1" x14ac:dyDescent="0.2">
      <c r="A19" s="51"/>
      <c r="B19" s="52"/>
      <c r="C19" s="53"/>
      <c r="D19" s="53"/>
    </row>
  </sheetData>
  <pageMargins left="0.7" right="0.7" top="0.75" bottom="0.75" header="0.3" footer="0.3"/>
  <pageSetup paperSize="8" fitToWidth="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F28"/>
  <sheetViews>
    <sheetView zoomScaleNormal="100" workbookViewId="0">
      <selection activeCell="B2" sqref="B2"/>
    </sheetView>
  </sheetViews>
  <sheetFormatPr defaultColWidth="20" defaultRowHeight="12.75" x14ac:dyDescent="0.2"/>
  <cols>
    <col min="1" max="1" width="11.140625" style="33" customWidth="1"/>
    <col min="2" max="2" width="43.5703125" style="33" customWidth="1"/>
    <col min="3" max="3" width="11.5703125" style="33" customWidth="1"/>
    <col min="4" max="4" width="13.28515625" style="33" customWidth="1"/>
    <col min="5" max="5" width="14.28515625" style="33" customWidth="1"/>
    <col min="6" max="6" width="14.7109375" style="33" customWidth="1"/>
    <col min="7" max="7" width="17.28515625" style="33" customWidth="1"/>
    <col min="8" max="16384" width="20" style="33"/>
  </cols>
  <sheetData>
    <row r="1" spans="1:6" ht="49.5" customHeight="1" x14ac:dyDescent="0.2">
      <c r="A1" s="40"/>
      <c r="B1" s="31" t="s">
        <v>21</v>
      </c>
      <c r="C1" s="58" t="s">
        <v>0</v>
      </c>
      <c r="D1" s="58" t="s">
        <v>1</v>
      </c>
      <c r="E1" s="41" t="s">
        <v>38</v>
      </c>
      <c r="F1" s="58" t="s">
        <v>2</v>
      </c>
    </row>
    <row r="2" spans="1:6" ht="26.25" customHeight="1" x14ac:dyDescent="0.2">
      <c r="A2" s="59">
        <v>6</v>
      </c>
      <c r="B2" s="60" t="s">
        <v>378</v>
      </c>
      <c r="C2" s="61"/>
      <c r="D2" s="61"/>
      <c r="E2" s="61"/>
      <c r="F2" s="62">
        <f>+F3+F11+F19</f>
        <v>0</v>
      </c>
    </row>
    <row r="3" spans="1:6" ht="30.75" customHeight="1" x14ac:dyDescent="0.2">
      <c r="A3" s="63" t="s">
        <v>32</v>
      </c>
      <c r="B3" s="150" t="s">
        <v>12</v>
      </c>
      <c r="C3" s="147"/>
      <c r="D3" s="148"/>
      <c r="E3" s="152"/>
      <c r="F3" s="151">
        <f>SUM(F4:F9)</f>
        <v>0</v>
      </c>
    </row>
    <row r="4" spans="1:6" ht="51" x14ac:dyDescent="0.2">
      <c r="A4" s="141" t="s">
        <v>326</v>
      </c>
      <c r="B4" s="105" t="s">
        <v>217</v>
      </c>
      <c r="C4" s="153" t="s">
        <v>14</v>
      </c>
      <c r="D4" s="153">
        <v>1</v>
      </c>
      <c r="E4" s="80"/>
      <c r="F4" s="64">
        <f>E4*D4</f>
        <v>0</v>
      </c>
    </row>
    <row r="5" spans="1:6" ht="49.5" customHeight="1" x14ac:dyDescent="0.2">
      <c r="A5" s="141" t="s">
        <v>327</v>
      </c>
      <c r="B5" s="107" t="s">
        <v>42</v>
      </c>
      <c r="C5" s="106" t="s">
        <v>14</v>
      </c>
      <c r="D5" s="108">
        <v>1</v>
      </c>
      <c r="E5" s="80"/>
      <c r="F5" s="64">
        <f t="shared" ref="F5:F9" si="0">E5*D5</f>
        <v>0</v>
      </c>
    </row>
    <row r="6" spans="1:6" ht="27" customHeight="1" x14ac:dyDescent="0.2">
      <c r="A6" s="141" t="s">
        <v>328</v>
      </c>
      <c r="B6" s="107" t="s">
        <v>103</v>
      </c>
      <c r="C6" s="106" t="s">
        <v>14</v>
      </c>
      <c r="D6" s="108">
        <v>1</v>
      </c>
      <c r="E6" s="80"/>
      <c r="F6" s="64">
        <f t="shared" si="0"/>
        <v>0</v>
      </c>
    </row>
    <row r="7" spans="1:6" ht="27" customHeight="1" x14ac:dyDescent="0.2">
      <c r="A7" s="141" t="s">
        <v>329</v>
      </c>
      <c r="B7" s="107" t="s">
        <v>104</v>
      </c>
      <c r="C7" s="106" t="s">
        <v>14</v>
      </c>
      <c r="D7" s="108">
        <v>1</v>
      </c>
      <c r="E7" s="80"/>
      <c r="F7" s="64">
        <f t="shared" si="0"/>
        <v>0</v>
      </c>
    </row>
    <row r="8" spans="1:6" ht="49.5" customHeight="1" x14ac:dyDescent="0.2">
      <c r="A8" s="141" t="s">
        <v>330</v>
      </c>
      <c r="B8" s="107" t="s">
        <v>43</v>
      </c>
      <c r="C8" s="106" t="s">
        <v>14</v>
      </c>
      <c r="D8" s="108">
        <v>1</v>
      </c>
      <c r="E8" s="80"/>
      <c r="F8" s="64">
        <f t="shared" si="0"/>
        <v>0</v>
      </c>
    </row>
    <row r="9" spans="1:6" ht="49.5" customHeight="1" x14ac:dyDescent="0.2">
      <c r="A9" s="141" t="s">
        <v>331</v>
      </c>
      <c r="B9" s="109" t="s">
        <v>44</v>
      </c>
      <c r="C9" s="106" t="s">
        <v>14</v>
      </c>
      <c r="D9" s="108">
        <v>1</v>
      </c>
      <c r="E9" s="80"/>
      <c r="F9" s="64">
        <f t="shared" si="0"/>
        <v>0</v>
      </c>
    </row>
    <row r="10" spans="1:6" ht="21.75" customHeight="1" x14ac:dyDescent="0.2"/>
    <row r="11" spans="1:6" ht="42.75" customHeight="1" x14ac:dyDescent="0.2">
      <c r="A11" s="63" t="s">
        <v>13</v>
      </c>
      <c r="B11" s="150" t="s">
        <v>221</v>
      </c>
      <c r="C11" s="147"/>
      <c r="D11" s="148"/>
      <c r="E11" s="152"/>
      <c r="F11" s="151">
        <f>SUM(F12:F17)</f>
        <v>0</v>
      </c>
    </row>
    <row r="12" spans="1:6" ht="27" customHeight="1" x14ac:dyDescent="0.2">
      <c r="A12" s="142" t="s">
        <v>341</v>
      </c>
      <c r="B12" s="110" t="s">
        <v>214</v>
      </c>
      <c r="C12" s="145" t="s">
        <v>14</v>
      </c>
      <c r="D12" s="146">
        <v>1</v>
      </c>
      <c r="E12" s="80"/>
      <c r="F12" s="111">
        <f>E12*D12</f>
        <v>0</v>
      </c>
    </row>
    <row r="13" spans="1:6" ht="27" customHeight="1" x14ac:dyDescent="0.2">
      <c r="A13" s="142" t="s">
        <v>332</v>
      </c>
      <c r="B13" s="110" t="s">
        <v>215</v>
      </c>
      <c r="C13" s="112" t="s">
        <v>14</v>
      </c>
      <c r="D13" s="108">
        <v>1</v>
      </c>
      <c r="E13" s="80"/>
      <c r="F13" s="111">
        <f t="shared" ref="F13:F17" si="1">E13*D13</f>
        <v>0</v>
      </c>
    </row>
    <row r="14" spans="1:6" ht="27" customHeight="1" x14ac:dyDescent="0.2">
      <c r="A14" s="142" t="s">
        <v>333</v>
      </c>
      <c r="B14" s="109" t="s">
        <v>45</v>
      </c>
      <c r="C14" s="112" t="s">
        <v>14</v>
      </c>
      <c r="D14" s="108">
        <v>1</v>
      </c>
      <c r="E14" s="80"/>
      <c r="F14" s="111">
        <f t="shared" si="1"/>
        <v>0</v>
      </c>
    </row>
    <row r="15" spans="1:6" ht="44.25" customHeight="1" x14ac:dyDescent="0.2">
      <c r="A15" s="142" t="s">
        <v>334</v>
      </c>
      <c r="B15" s="109" t="s">
        <v>46</v>
      </c>
      <c r="C15" s="112" t="s">
        <v>14</v>
      </c>
      <c r="D15" s="108">
        <v>1</v>
      </c>
      <c r="E15" s="80"/>
      <c r="F15" s="111">
        <f t="shared" si="1"/>
        <v>0</v>
      </c>
    </row>
    <row r="16" spans="1:6" ht="44.25" customHeight="1" x14ac:dyDescent="0.2">
      <c r="A16" s="142" t="s">
        <v>335</v>
      </c>
      <c r="B16" s="109" t="s">
        <v>47</v>
      </c>
      <c r="C16" s="112" t="s">
        <v>14</v>
      </c>
      <c r="D16" s="108">
        <v>1</v>
      </c>
      <c r="E16" s="80"/>
      <c r="F16" s="111">
        <f t="shared" si="1"/>
        <v>0</v>
      </c>
    </row>
    <row r="17" spans="1:6" ht="44.25" customHeight="1" x14ac:dyDescent="0.2">
      <c r="A17" s="142" t="s">
        <v>336</v>
      </c>
      <c r="B17" s="109" t="s">
        <v>218</v>
      </c>
      <c r="C17" s="112" t="s">
        <v>14</v>
      </c>
      <c r="D17" s="108">
        <v>1</v>
      </c>
      <c r="E17" s="80"/>
      <c r="F17" s="111">
        <f t="shared" si="1"/>
        <v>0</v>
      </c>
    </row>
    <row r="18" spans="1:6" x14ac:dyDescent="0.2">
      <c r="A18" s="67"/>
      <c r="B18" s="68"/>
      <c r="C18" s="69"/>
      <c r="D18" s="69"/>
      <c r="E18" s="70"/>
      <c r="F18" s="71"/>
    </row>
    <row r="19" spans="1:6" ht="30" customHeight="1" x14ac:dyDescent="0.2">
      <c r="A19" s="86" t="s">
        <v>219</v>
      </c>
      <c r="B19" s="143" t="s">
        <v>88</v>
      </c>
      <c r="C19" s="147"/>
      <c r="D19" s="148"/>
      <c r="E19" s="149"/>
      <c r="F19" s="144">
        <f>SUM(F21:F24)</f>
        <v>0</v>
      </c>
    </row>
    <row r="20" spans="1:6" x14ac:dyDescent="0.2">
      <c r="A20" s="86"/>
      <c r="B20" s="212" t="s">
        <v>374</v>
      </c>
      <c r="C20" s="213"/>
      <c r="D20" s="213"/>
      <c r="E20" s="214"/>
      <c r="F20" s="144"/>
    </row>
    <row r="21" spans="1:6" ht="30" customHeight="1" x14ac:dyDescent="0.2">
      <c r="A21" s="141" t="s">
        <v>338</v>
      </c>
      <c r="B21" s="105" t="s">
        <v>216</v>
      </c>
      <c r="C21" s="145" t="s">
        <v>14</v>
      </c>
      <c r="D21" s="146">
        <v>1</v>
      </c>
      <c r="E21" s="80"/>
      <c r="F21" s="64">
        <f>E21*D21</f>
        <v>0</v>
      </c>
    </row>
    <row r="22" spans="1:6" ht="30" customHeight="1" x14ac:dyDescent="0.2">
      <c r="A22" s="141" t="s">
        <v>339</v>
      </c>
      <c r="B22" s="105" t="s">
        <v>375</v>
      </c>
      <c r="C22" s="112" t="s">
        <v>14</v>
      </c>
      <c r="D22" s="108">
        <v>1</v>
      </c>
      <c r="E22" s="80"/>
      <c r="F22" s="64">
        <f t="shared" ref="F22:F24" si="2">E22*D22</f>
        <v>0</v>
      </c>
    </row>
    <row r="23" spans="1:6" ht="63.75" x14ac:dyDescent="0.2">
      <c r="A23" s="141" t="s">
        <v>340</v>
      </c>
      <c r="B23" s="105" t="s">
        <v>376</v>
      </c>
      <c r="C23" s="112" t="s">
        <v>14</v>
      </c>
      <c r="D23" s="108">
        <v>1</v>
      </c>
      <c r="E23" s="80"/>
      <c r="F23" s="64">
        <f t="shared" si="2"/>
        <v>0</v>
      </c>
    </row>
    <row r="24" spans="1:6" ht="25.5" x14ac:dyDescent="0.2">
      <c r="A24" s="141" t="s">
        <v>337</v>
      </c>
      <c r="B24" s="105" t="s">
        <v>220</v>
      </c>
      <c r="C24" s="112" t="s">
        <v>14</v>
      </c>
      <c r="D24" s="108">
        <v>1</v>
      </c>
      <c r="E24" s="80"/>
      <c r="F24" s="64">
        <f t="shared" si="2"/>
        <v>0</v>
      </c>
    </row>
    <row r="25" spans="1:6" ht="26.25" customHeight="1" x14ac:dyDescent="0.2">
      <c r="A25" s="141" t="s">
        <v>352</v>
      </c>
      <c r="B25" s="177" t="s">
        <v>353</v>
      </c>
      <c r="C25" s="112" t="s">
        <v>14</v>
      </c>
      <c r="D25" s="108">
        <v>1</v>
      </c>
      <c r="E25" s="80"/>
      <c r="F25" s="64">
        <f t="shared" ref="F25" si="3">E25*D25</f>
        <v>0</v>
      </c>
    </row>
    <row r="26" spans="1:6" x14ac:dyDescent="0.2">
      <c r="B26" s="65"/>
      <c r="E26" s="66"/>
    </row>
    <row r="27" spans="1:6" ht="17.25" customHeight="1" x14ac:dyDescent="0.2"/>
    <row r="28" spans="1:6" ht="18" customHeight="1" x14ac:dyDescent="0.2"/>
  </sheetData>
  <mergeCells count="1">
    <mergeCell ref="B20:E20"/>
  </mergeCells>
  <pageMargins left="0.7" right="0.7" top="0.75" bottom="0.75" header="0.3" footer="0.3"/>
  <pageSetup paperSize="8" scale="9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106"/>
  <sheetViews>
    <sheetView zoomScaleNormal="100" workbookViewId="0">
      <selection activeCell="G11" sqref="G11"/>
    </sheetView>
  </sheetViews>
  <sheetFormatPr defaultColWidth="8.7109375" defaultRowHeight="12.75" x14ac:dyDescent="0.2"/>
  <cols>
    <col min="1" max="1" width="10.85546875" style="33" customWidth="1"/>
    <col min="2" max="2" width="46.7109375" style="33" customWidth="1"/>
    <col min="3" max="3" width="7.5703125" style="33" customWidth="1"/>
    <col min="4" max="4" width="11.7109375" style="33" customWidth="1"/>
    <col min="5" max="5" width="11.140625" style="33" customWidth="1"/>
    <col min="6" max="6" width="18.5703125" style="33" customWidth="1"/>
    <col min="7" max="7" width="72.85546875" style="33" customWidth="1"/>
    <col min="8" max="16384" width="8.7109375" style="33"/>
  </cols>
  <sheetData>
    <row r="1" spans="1:7" ht="51" customHeight="1" x14ac:dyDescent="0.2">
      <c r="A1" s="30"/>
      <c r="B1" s="40" t="s">
        <v>39</v>
      </c>
      <c r="C1" s="32" t="s">
        <v>0</v>
      </c>
      <c r="D1" s="32" t="s">
        <v>1</v>
      </c>
      <c r="E1" s="32" t="s">
        <v>38</v>
      </c>
      <c r="F1" s="32" t="s">
        <v>2</v>
      </c>
    </row>
    <row r="2" spans="1:7" ht="32.25" customHeight="1" x14ac:dyDescent="0.2">
      <c r="A2" s="59">
        <v>5</v>
      </c>
      <c r="B2" s="60" t="s">
        <v>29</v>
      </c>
      <c r="C2" s="61"/>
      <c r="D2" s="61"/>
      <c r="E2" s="61"/>
      <c r="F2" s="62">
        <f>SUM(F3:F4)</f>
        <v>0</v>
      </c>
    </row>
    <row r="3" spans="1:7" s="36" customFormat="1" ht="16.5" customHeight="1" x14ac:dyDescent="0.2">
      <c r="A3" s="43" t="s">
        <v>26</v>
      </c>
      <c r="B3" s="55" t="s">
        <v>25</v>
      </c>
      <c r="C3" s="50" t="s">
        <v>14</v>
      </c>
      <c r="D3" s="50">
        <v>1</v>
      </c>
      <c r="E3" s="80"/>
      <c r="F3" s="56">
        <f>E3*D3</f>
        <v>0</v>
      </c>
      <c r="G3" s="33"/>
    </row>
    <row r="4" spans="1:7" ht="19.5" customHeight="1" x14ac:dyDescent="0.2">
      <c r="A4" s="43" t="s">
        <v>28</v>
      </c>
      <c r="B4" s="55" t="s">
        <v>27</v>
      </c>
      <c r="C4" s="50" t="s">
        <v>14</v>
      </c>
      <c r="D4" s="50">
        <v>1</v>
      </c>
      <c r="E4" s="80"/>
      <c r="F4" s="56">
        <f>E4*D4</f>
        <v>0</v>
      </c>
    </row>
    <row r="5" spans="1:7" ht="19.5" customHeight="1" x14ac:dyDescent="0.2">
      <c r="A5" s="51"/>
      <c r="B5" s="78"/>
      <c r="C5" s="53"/>
      <c r="D5" s="53"/>
      <c r="E5" s="79"/>
      <c r="F5" s="79"/>
    </row>
    <row r="6" spans="1:7" ht="26.25" customHeight="1" x14ac:dyDescent="0.2">
      <c r="A6" s="59">
        <v>7</v>
      </c>
      <c r="B6" s="60" t="s">
        <v>84</v>
      </c>
      <c r="C6" s="61"/>
      <c r="D6" s="61"/>
      <c r="E6" s="61"/>
      <c r="F6" s="62">
        <f>F7</f>
        <v>0</v>
      </c>
    </row>
    <row r="7" spans="1:7" ht="16.5" customHeight="1" x14ac:dyDescent="0.2">
      <c r="A7" s="43"/>
      <c r="B7" s="55" t="s">
        <v>344</v>
      </c>
      <c r="C7" s="50" t="s">
        <v>14</v>
      </c>
      <c r="D7" s="50">
        <v>1</v>
      </c>
      <c r="E7" s="80"/>
      <c r="F7" s="56">
        <f>E7*D7</f>
        <v>0</v>
      </c>
    </row>
    <row r="8" spans="1:7" ht="20.25" customHeight="1" x14ac:dyDescent="0.2">
      <c r="A8" s="14"/>
      <c r="B8" s="14"/>
      <c r="C8" s="14"/>
      <c r="D8" s="14"/>
      <c r="E8" s="14"/>
      <c r="F8" s="14"/>
    </row>
    <row r="9" spans="1:7" ht="32.25" customHeight="1" x14ac:dyDescent="0.2">
      <c r="A9" s="59">
        <v>8</v>
      </c>
      <c r="B9" s="60" t="s">
        <v>91</v>
      </c>
      <c r="C9" s="61"/>
      <c r="D9" s="61"/>
      <c r="E9" s="61"/>
      <c r="F9" s="62">
        <f>SUM(F10:F11)</f>
        <v>0</v>
      </c>
    </row>
    <row r="10" spans="1:7" ht="47.25" customHeight="1" x14ac:dyDescent="0.2">
      <c r="A10" s="176" t="s">
        <v>370</v>
      </c>
      <c r="B10" s="55" t="s">
        <v>92</v>
      </c>
      <c r="C10" s="50" t="s">
        <v>14</v>
      </c>
      <c r="D10" s="50">
        <v>1</v>
      </c>
      <c r="E10" s="80"/>
      <c r="F10" s="56">
        <f>E10*D10</f>
        <v>0</v>
      </c>
    </row>
    <row r="11" spans="1:7" ht="74.25" customHeight="1" x14ac:dyDescent="0.2">
      <c r="A11" s="176" t="s">
        <v>371</v>
      </c>
      <c r="B11" s="55" t="s">
        <v>372</v>
      </c>
      <c r="C11" s="50" t="s">
        <v>14</v>
      </c>
      <c r="D11" s="50">
        <v>1</v>
      </c>
      <c r="E11" s="165">
        <f>'Geologija-specifikacija'!F105</f>
        <v>0</v>
      </c>
      <c r="F11" s="56">
        <f>E11*D11</f>
        <v>0</v>
      </c>
    </row>
    <row r="12" spans="1:7" ht="20.25" customHeight="1" x14ac:dyDescent="0.2">
      <c r="A12" s="14"/>
      <c r="B12" s="14"/>
      <c r="C12" s="14"/>
      <c r="D12" s="14"/>
      <c r="E12" s="14"/>
      <c r="F12" s="14"/>
    </row>
    <row r="13" spans="1:7" ht="16.5" customHeight="1" x14ac:dyDescent="0.2">
      <c r="A13" s="59">
        <v>9</v>
      </c>
      <c r="B13" s="60" t="s">
        <v>93</v>
      </c>
      <c r="C13" s="61"/>
      <c r="D13" s="61"/>
      <c r="E13" s="61"/>
      <c r="F13" s="62">
        <f>F14</f>
        <v>0</v>
      </c>
    </row>
    <row r="14" spans="1:7" ht="16.5" customHeight="1" x14ac:dyDescent="0.2">
      <c r="A14" s="43"/>
      <c r="B14" s="55" t="s">
        <v>342</v>
      </c>
      <c r="C14" s="50" t="s">
        <v>14</v>
      </c>
      <c r="D14" s="50">
        <v>1</v>
      </c>
      <c r="E14" s="80"/>
      <c r="F14" s="56">
        <f>E14*D14</f>
        <v>0</v>
      </c>
    </row>
    <row r="15" spans="1:7" ht="20.25" customHeight="1" x14ac:dyDescent="0.2">
      <c r="A15" s="14"/>
      <c r="B15" s="14"/>
      <c r="C15" s="14"/>
      <c r="D15" s="14"/>
      <c r="E15" s="14"/>
      <c r="F15" s="14"/>
    </row>
    <row r="16" spans="1:7" x14ac:dyDescent="0.2">
      <c r="A16" s="59">
        <v>10</v>
      </c>
      <c r="B16" s="60" t="s">
        <v>94</v>
      </c>
      <c r="C16" s="61"/>
      <c r="D16" s="61"/>
      <c r="E16" s="61"/>
      <c r="F16" s="62">
        <f>F17</f>
        <v>0</v>
      </c>
    </row>
    <row r="17" spans="1:6" ht="16.5" customHeight="1" x14ac:dyDescent="0.2">
      <c r="A17" s="43"/>
      <c r="B17" s="55" t="s">
        <v>343</v>
      </c>
      <c r="C17" s="50" t="s">
        <v>14</v>
      </c>
      <c r="D17" s="50">
        <v>1</v>
      </c>
      <c r="E17" s="80"/>
      <c r="F17" s="56">
        <f>E17*D17</f>
        <v>0</v>
      </c>
    </row>
    <row r="18" spans="1:6" ht="20.25" customHeight="1" x14ac:dyDescent="0.2">
      <c r="A18" s="14"/>
      <c r="B18" s="14"/>
      <c r="C18" s="14"/>
      <c r="D18" s="14"/>
      <c r="E18" s="14"/>
      <c r="F18" s="14"/>
    </row>
    <row r="19" spans="1:6" x14ac:dyDescent="0.2">
      <c r="A19" s="59">
        <v>11</v>
      </c>
      <c r="B19" s="60" t="s">
        <v>95</v>
      </c>
      <c r="C19" s="61"/>
      <c r="D19" s="61"/>
      <c r="E19" s="61"/>
      <c r="F19" s="62">
        <f>F20</f>
        <v>0</v>
      </c>
    </row>
    <row r="20" spans="1:6" ht="16.5" customHeight="1" x14ac:dyDescent="0.2">
      <c r="A20" s="43"/>
      <c r="B20" s="55" t="s">
        <v>10</v>
      </c>
      <c r="C20" s="50" t="s">
        <v>14</v>
      </c>
      <c r="D20" s="50">
        <v>1</v>
      </c>
      <c r="E20" s="80"/>
      <c r="F20" s="56">
        <f>E20*D20</f>
        <v>0</v>
      </c>
    </row>
    <row r="21" spans="1:6" ht="36.75" customHeight="1" x14ac:dyDescent="0.2">
      <c r="A21" s="14"/>
      <c r="B21" s="14"/>
      <c r="C21" s="14"/>
      <c r="D21" s="14"/>
      <c r="E21" s="14"/>
      <c r="F21" s="14"/>
    </row>
    <row r="23" spans="1:6" ht="22.5" customHeight="1" x14ac:dyDescent="0.2"/>
    <row r="24" spans="1:6" ht="22.5" customHeight="1" x14ac:dyDescent="0.2"/>
    <row r="32" spans="1:6" s="14" customFormat="1" ht="49.5" customHeight="1" x14ac:dyDescent="0.2">
      <c r="A32" s="33"/>
      <c r="B32" s="33"/>
      <c r="C32" s="33"/>
      <c r="D32" s="33"/>
      <c r="E32" s="33"/>
      <c r="F32" s="33"/>
    </row>
    <row r="33" spans="1:6" s="14" customFormat="1" x14ac:dyDescent="0.2">
      <c r="A33" s="33"/>
      <c r="B33" s="33"/>
      <c r="C33" s="33"/>
      <c r="D33" s="33"/>
      <c r="E33" s="33"/>
      <c r="F33" s="33"/>
    </row>
    <row r="34" spans="1:6" s="14" customFormat="1" x14ac:dyDescent="0.2">
      <c r="A34" s="33"/>
      <c r="B34" s="33"/>
      <c r="C34" s="33"/>
      <c r="D34" s="33"/>
      <c r="E34" s="33"/>
      <c r="F34" s="33"/>
    </row>
    <row r="35" spans="1:6" s="14" customFormat="1" x14ac:dyDescent="0.2">
      <c r="A35" s="33"/>
      <c r="B35" s="33"/>
      <c r="C35" s="33"/>
    </row>
    <row r="36" spans="1:6" s="14" customFormat="1" x14ac:dyDescent="0.2">
      <c r="A36" s="33"/>
      <c r="B36" s="33"/>
      <c r="C36" s="33"/>
    </row>
    <row r="37" spans="1:6" s="14" customFormat="1" x14ac:dyDescent="0.2">
      <c r="A37" s="33"/>
      <c r="B37" s="33"/>
      <c r="C37" s="33"/>
    </row>
    <row r="38" spans="1:6" s="14" customFormat="1" x14ac:dyDescent="0.2">
      <c r="A38" s="33"/>
      <c r="B38" s="33"/>
      <c r="C38" s="33"/>
    </row>
    <row r="39" spans="1:6" s="14" customFormat="1" x14ac:dyDescent="0.2">
      <c r="A39" s="33"/>
      <c r="B39" s="33"/>
      <c r="C39" s="33"/>
    </row>
    <row r="40" spans="1:6" s="14" customFormat="1" x14ac:dyDescent="0.2">
      <c r="A40" s="33"/>
      <c r="B40" s="33"/>
      <c r="C40" s="33"/>
    </row>
    <row r="41" spans="1:6" s="14" customFormat="1" x14ac:dyDescent="0.2">
      <c r="A41" s="33"/>
      <c r="B41" s="33"/>
      <c r="C41" s="33"/>
    </row>
    <row r="42" spans="1:6" s="14" customFormat="1" x14ac:dyDescent="0.2">
      <c r="A42" s="33"/>
      <c r="B42" s="33"/>
      <c r="C42" s="33"/>
    </row>
    <row r="43" spans="1:6" s="14" customFormat="1" ht="11.25" customHeight="1" x14ac:dyDescent="0.2">
      <c r="A43" s="33"/>
      <c r="B43" s="33"/>
      <c r="C43" s="33"/>
    </row>
    <row r="44" spans="1:6" s="14" customFormat="1" ht="11.25" customHeight="1" x14ac:dyDescent="0.2">
      <c r="A44" s="33"/>
      <c r="B44" s="33"/>
      <c r="C44" s="33"/>
    </row>
    <row r="45" spans="1:6" s="14" customFormat="1" ht="22.5" customHeight="1" x14ac:dyDescent="0.2">
      <c r="A45" s="33"/>
      <c r="B45" s="33"/>
      <c r="C45" s="33"/>
    </row>
    <row r="46" spans="1:6" s="14" customFormat="1" ht="22.5" customHeight="1" x14ac:dyDescent="0.2">
      <c r="A46" s="33"/>
      <c r="B46" s="33"/>
      <c r="C46" s="33"/>
    </row>
    <row r="47" spans="1:6" s="14" customFormat="1" ht="22.5" customHeight="1" x14ac:dyDescent="0.2">
      <c r="A47" s="33"/>
      <c r="B47" s="33"/>
      <c r="C47" s="33"/>
    </row>
    <row r="48" spans="1:6" s="14" customFormat="1" ht="22.5" customHeight="1" x14ac:dyDescent="0.2">
      <c r="A48" s="33"/>
      <c r="B48" s="33"/>
      <c r="C48" s="33"/>
    </row>
    <row r="49" spans="1:3" s="14" customFormat="1" ht="11.25" customHeight="1" x14ac:dyDescent="0.2">
      <c r="A49" s="33"/>
      <c r="B49" s="33"/>
      <c r="C49" s="33"/>
    </row>
    <row r="50" spans="1:3" s="14" customFormat="1" ht="11.25" customHeight="1" x14ac:dyDescent="0.2">
      <c r="A50" s="33"/>
      <c r="B50" s="33"/>
      <c r="C50" s="33"/>
    </row>
    <row r="51" spans="1:3" s="14" customFormat="1" ht="11.25" customHeight="1" x14ac:dyDescent="0.2">
      <c r="A51" s="33"/>
      <c r="B51" s="33"/>
      <c r="C51" s="33"/>
    </row>
    <row r="52" spans="1:3" s="14" customFormat="1" ht="11.25" customHeight="1" x14ac:dyDescent="0.2">
      <c r="A52" s="33"/>
      <c r="B52" s="33"/>
      <c r="C52" s="33"/>
    </row>
    <row r="53" spans="1:3" s="14" customFormat="1" ht="11.25" customHeight="1" x14ac:dyDescent="0.2">
      <c r="A53" s="33"/>
      <c r="B53" s="33"/>
      <c r="C53" s="33"/>
    </row>
    <row r="54" spans="1:3" s="14" customFormat="1" x14ac:dyDescent="0.2">
      <c r="A54" s="33"/>
      <c r="B54" s="33"/>
      <c r="C54" s="33"/>
    </row>
    <row r="55" spans="1:3" s="14" customFormat="1" ht="11.25" customHeight="1" x14ac:dyDescent="0.2">
      <c r="A55" s="33"/>
      <c r="B55" s="33"/>
      <c r="C55" s="33"/>
    </row>
    <row r="56" spans="1:3" s="14" customFormat="1" ht="11.25" customHeight="1" x14ac:dyDescent="0.2">
      <c r="A56" s="33"/>
      <c r="B56" s="33"/>
      <c r="C56" s="33"/>
    </row>
    <row r="57" spans="1:3" s="14" customFormat="1" ht="22.5" customHeight="1" x14ac:dyDescent="0.2">
      <c r="A57" s="33"/>
      <c r="B57" s="33"/>
      <c r="C57" s="33"/>
    </row>
    <row r="58" spans="1:3" s="14" customFormat="1" ht="22.5" customHeight="1" x14ac:dyDescent="0.2">
      <c r="A58" s="33"/>
      <c r="B58" s="33"/>
      <c r="C58" s="33"/>
    </row>
    <row r="59" spans="1:3" s="14" customFormat="1" ht="11.25" customHeight="1" x14ac:dyDescent="0.2">
      <c r="A59" s="33"/>
      <c r="B59" s="33"/>
      <c r="C59" s="33"/>
    </row>
    <row r="60" spans="1:3" s="14" customFormat="1" x14ac:dyDescent="0.2">
      <c r="A60" s="33"/>
      <c r="B60" s="33"/>
      <c r="C60" s="33"/>
    </row>
    <row r="61" spans="1:3" s="14" customFormat="1" x14ac:dyDescent="0.2">
      <c r="A61" s="33"/>
      <c r="B61" s="33"/>
      <c r="C61" s="33"/>
    </row>
    <row r="62" spans="1:3" s="14" customFormat="1" x14ac:dyDescent="0.2">
      <c r="A62" s="33"/>
      <c r="B62" s="33"/>
      <c r="C62" s="33"/>
    </row>
    <row r="63" spans="1:3" s="14" customFormat="1" x14ac:dyDescent="0.2">
      <c r="A63" s="33"/>
      <c r="B63" s="33"/>
      <c r="C63" s="33"/>
    </row>
    <row r="64" spans="1:3" s="14" customFormat="1" x14ac:dyDescent="0.2">
      <c r="A64" s="33"/>
      <c r="B64" s="33"/>
      <c r="C64" s="33"/>
    </row>
    <row r="65" spans="1:6" s="14" customFormat="1" x14ac:dyDescent="0.2">
      <c r="A65" s="33"/>
      <c r="B65" s="33"/>
      <c r="C65" s="33"/>
    </row>
    <row r="66" spans="1:6" x14ac:dyDescent="0.2">
      <c r="D66" s="14"/>
      <c r="E66" s="14"/>
      <c r="F66" s="14"/>
    </row>
    <row r="67" spans="1:6" x14ac:dyDescent="0.2">
      <c r="D67" s="14"/>
      <c r="E67" s="14"/>
      <c r="F67" s="14"/>
    </row>
    <row r="68" spans="1:6" x14ac:dyDescent="0.2">
      <c r="D68" s="14"/>
      <c r="E68" s="14"/>
      <c r="F68" s="14"/>
    </row>
    <row r="70" spans="1:6" x14ac:dyDescent="0.2">
      <c r="D70" s="57"/>
    </row>
    <row r="74" spans="1:6" ht="24.75" customHeight="1" x14ac:dyDescent="0.2">
      <c r="D74" s="57"/>
    </row>
    <row r="75" spans="1:6" ht="25.5" customHeight="1" x14ac:dyDescent="0.2">
      <c r="D75" s="57"/>
    </row>
    <row r="76" spans="1:6" x14ac:dyDescent="0.2">
      <c r="D76" s="57"/>
    </row>
    <row r="77" spans="1:6" x14ac:dyDescent="0.2">
      <c r="D77" s="57"/>
    </row>
    <row r="78" spans="1:6" x14ac:dyDescent="0.2">
      <c r="D78" s="57"/>
    </row>
    <row r="79" spans="1:6" x14ac:dyDescent="0.2">
      <c r="D79" s="57"/>
      <c r="E79" s="57"/>
    </row>
    <row r="80" spans="1:6" ht="28.5" customHeight="1" x14ac:dyDescent="0.2">
      <c r="D80" s="57"/>
      <c r="E80" s="57"/>
    </row>
    <row r="81" spans="4:5" ht="28.5" customHeight="1" x14ac:dyDescent="0.2">
      <c r="D81" s="57"/>
      <c r="E81" s="57"/>
    </row>
    <row r="82" spans="4:5" ht="28.5" customHeight="1" x14ac:dyDescent="0.2">
      <c r="D82" s="57"/>
      <c r="E82" s="57"/>
    </row>
    <row r="83" spans="4:5" ht="28.5" customHeight="1" x14ac:dyDescent="0.2">
      <c r="D83" s="57"/>
      <c r="E83" s="57"/>
    </row>
    <row r="84" spans="4:5" ht="28.5" customHeight="1" x14ac:dyDescent="0.2">
      <c r="D84" s="57"/>
      <c r="E84" s="57"/>
    </row>
    <row r="85" spans="4:5" ht="28.5" customHeight="1" x14ac:dyDescent="0.2"/>
    <row r="86" spans="4:5" ht="28.5" customHeight="1" x14ac:dyDescent="0.2"/>
    <row r="87" spans="4:5" ht="28.5" customHeight="1" x14ac:dyDescent="0.2"/>
    <row r="88" spans="4:5" ht="28.5" customHeight="1" x14ac:dyDescent="0.2"/>
    <row r="89" spans="4:5" ht="28.5" customHeight="1" x14ac:dyDescent="0.2"/>
    <row r="90" spans="4:5" ht="28.5" customHeight="1" x14ac:dyDescent="0.2"/>
    <row r="91" spans="4:5" ht="34.5" customHeight="1" x14ac:dyDescent="0.2"/>
    <row r="92" spans="4:5" ht="38.25" customHeight="1" x14ac:dyDescent="0.2"/>
    <row r="93" spans="4:5" ht="28.5" customHeight="1" x14ac:dyDescent="0.2"/>
    <row r="94" spans="4:5" ht="28.5" customHeight="1" x14ac:dyDescent="0.2"/>
    <row r="95" spans="4:5" ht="40.5" customHeight="1" x14ac:dyDescent="0.2"/>
    <row r="96" spans="4:5" ht="28.5" customHeight="1" x14ac:dyDescent="0.2"/>
    <row r="97" ht="36" customHeight="1" x14ac:dyDescent="0.2"/>
    <row r="98" ht="20.25" customHeight="1" x14ac:dyDescent="0.2"/>
    <row r="99" ht="28.5" customHeight="1" x14ac:dyDescent="0.2"/>
    <row r="100" ht="28.5" customHeight="1" x14ac:dyDescent="0.2"/>
    <row r="101" ht="28.5" customHeight="1" x14ac:dyDescent="0.2"/>
    <row r="102" ht="33" customHeight="1" x14ac:dyDescent="0.2"/>
    <row r="103" ht="20.25" customHeight="1" x14ac:dyDescent="0.2"/>
    <row r="104" ht="17.25" customHeight="1" x14ac:dyDescent="0.2"/>
    <row r="105" ht="15.75" customHeight="1" x14ac:dyDescent="0.2"/>
    <row r="106" ht="15.75" customHeight="1" x14ac:dyDescent="0.2"/>
  </sheetData>
  <pageMargins left="0.7" right="0.7" top="0.75" bottom="0.75" header="0.3" footer="0.3"/>
  <pageSetup paperSize="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10</vt:i4>
      </vt:variant>
    </vt:vector>
  </HeadingPairs>
  <TitlesOfParts>
    <vt:vector size="10" baseType="lpstr">
      <vt:lpstr>0_rekapitulacija ponudbene cene</vt:lpstr>
      <vt:lpstr>1_Predhodne preveritve in opt.</vt:lpstr>
      <vt:lpstr>2_ŠV_PIZ</vt:lpstr>
      <vt:lpstr>3 DPN</vt:lpstr>
      <vt:lpstr>4.1</vt:lpstr>
      <vt:lpstr>4.2</vt:lpstr>
      <vt:lpstr>4.3</vt:lpstr>
      <vt:lpstr>6_OP s strok podlagami</vt:lpstr>
      <vt:lpstr>5, 7, 8, 9, 10</vt:lpstr>
      <vt:lpstr>Geologija-specifikacija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Likar</dc:creator>
  <cp:lastModifiedBy>Ursa Papler</cp:lastModifiedBy>
  <cp:lastPrinted>2022-10-14T12:54:41Z</cp:lastPrinted>
  <dcterms:created xsi:type="dcterms:W3CDTF">2020-02-07T12:19:05Z</dcterms:created>
  <dcterms:modified xsi:type="dcterms:W3CDTF">2022-11-07T11:30:14Z</dcterms:modified>
</cp:coreProperties>
</file>